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8" sheetId="8" r:id="rId8"/>
    <sheet name="Прил9" sheetId="9" r:id="rId9"/>
  </sheets>
  <externalReferences>
    <externalReference r:id="rId12"/>
    <externalReference r:id="rId13"/>
  </externalReferences>
  <definedNames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 localSheetId="7">'[1]Таблица1'!#REF!</definedName>
    <definedName name="_Date_" localSheetId="8">'[1]Таблица1'!#REF!</definedName>
    <definedName name="_Date_">'[1]Таблица1'!#REF!</definedName>
    <definedName name="_PBuh_" localSheetId="1">'[2]Прилож.1'!#REF!</definedName>
    <definedName name="_PBuh_" localSheetId="3">#REF!</definedName>
    <definedName name="_PBuh_" localSheetId="4">#REF!</definedName>
    <definedName name="_PBuh_" localSheetId="5">#REF!</definedName>
    <definedName name="_PBuh_" localSheetId="7">#REF!</definedName>
    <definedName name="_PBuh_" localSheetId="8">#REF!</definedName>
    <definedName name="_PBuh_">#REF!</definedName>
    <definedName name="_PBuhN_" localSheetId="1">'[2]Прилож.1'!#REF!</definedName>
    <definedName name="_PBuhN_" localSheetId="3">#REF!</definedName>
    <definedName name="_PBuhN_" localSheetId="4">#REF!</definedName>
    <definedName name="_PBuhN_" localSheetId="5">#REF!</definedName>
    <definedName name="_PBuhN_" localSheetId="7">#REF!</definedName>
    <definedName name="_PBuhN_" localSheetId="8">#REF!</definedName>
    <definedName name="_PBuhN_">#REF!</definedName>
    <definedName name="_PRuk_" localSheetId="1">'[2]Прилож.1'!#REF!</definedName>
    <definedName name="_PRuk_" localSheetId="3">#REF!</definedName>
    <definedName name="_PRuk_" localSheetId="4">#REF!</definedName>
    <definedName name="_PRuk_" localSheetId="5">#REF!</definedName>
    <definedName name="_PRuk_" localSheetId="7">#REF!</definedName>
    <definedName name="_PRuk_" localSheetId="8">#REF!</definedName>
    <definedName name="_PRuk_">#REF!</definedName>
    <definedName name="_PRukN_" localSheetId="1">'[2]Прилож.1'!#REF!</definedName>
    <definedName name="_PRukN_" localSheetId="3">#REF!</definedName>
    <definedName name="_PRukN_" localSheetId="4">#REF!</definedName>
    <definedName name="_PRukN_" localSheetId="5">#REF!</definedName>
    <definedName name="_PRukN_" localSheetId="7">#REF!</definedName>
    <definedName name="_PRukN_" localSheetId="8">#REF!</definedName>
    <definedName name="_PRukN_">#REF!</definedName>
    <definedName name="_xlnm._FilterDatabase" localSheetId="3" hidden="1">'Прил.4'!$B$9:$G$619</definedName>
    <definedName name="_xlnm._FilterDatabase" localSheetId="4" hidden="1">'Прил.5'!$B$9:$G$619</definedName>
    <definedName name="_xlnm._FilterDatabase" localSheetId="5" hidden="1">'Прил.6'!$B$9:$I$650</definedName>
    <definedName name="_xlnm.Print_Area" localSheetId="3">'Прил.4'!$B$2:$H$579</definedName>
    <definedName name="_xlnm.Print_Area" localSheetId="4">'Прил.5'!$B$2:$J$579</definedName>
    <definedName name="_xlnm.Print_Area" localSheetId="5">'Прил.6'!$B$2:$S$650</definedName>
    <definedName name="_xlnm.Print_Area" localSheetId="6">'Прил.7'!$B$2:$K$317</definedName>
    <definedName name="ррр" localSheetId="3">#REF!</definedName>
    <definedName name="ррр" localSheetId="4">#REF!</definedName>
    <definedName name="ррр" localSheetId="5">#REF!</definedName>
    <definedName name="ррр" localSheetId="7">#REF!</definedName>
    <definedName name="ррр" localSheetId="8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<sst xmlns="http://schemas.openxmlformats.org/spreadsheetml/2006/main" count="8994" uniqueCount="679">
  <si>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</si>
  <si>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</si>
  <si>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</si>
  <si>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</si>
  <si>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</si>
  <si>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Процентные платежи по муниципальному долгу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</si>
  <si>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</si>
  <si>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</si>
  <si>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</si>
  <si>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</si>
  <si>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</si>
  <si>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</si>
  <si>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</si>
  <si>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</si>
  <si>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</si>
  <si>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</si>
  <si>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</si>
  <si>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Субсидия на софинансирование мероприятий по развитию архивного дела</t>
  </si>
  <si>
    <t>Субвенции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инвентареми оборудованием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</si>
  <si>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</si>
  <si>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</si>
  <si>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</si>
  <si>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</si>
  <si>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</si>
  <si>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Распределение бюджетных ассигнований по разделам и подразделам классификации расходов районного бюджета на 2014 год</t>
  </si>
  <si>
    <t>районного бюджета на 2014 год</t>
  </si>
  <si>
    <t>Вед</t>
  </si>
  <si>
    <t>Ведомственная структура расходов районного бюджета на 2014 год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</si>
  <si>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</si>
  <si>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</si>
  <si>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</si>
  <si>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</si>
  <si>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</si>
  <si>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</si>
  <si>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</si>
  <si>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</si>
  <si>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</si>
  <si>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</si>
  <si>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</si>
  <si>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</si>
  <si>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</si>
  <si>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1300</t>
  </si>
  <si>
    <t>БФ05147</t>
  </si>
  <si>
    <t>Предоставление иных межбюджетных трансфертов на выплату денежного поощрения муниципальным учреждениям культуры, находящимся на теериториях сельских поселенийи их работникам в рамках непрограммной части районного бюджета</t>
  </si>
  <si>
    <t>Обеспечение мероприятий по капитальному ремонту многоквартирных домов за счет средств государственной корпорации - Фонд содействия реформированию  жилищно-коммунального хозяйства в рамках непрограммной части районного бюджета</t>
  </si>
  <si>
    <t>БФ09501</t>
  </si>
  <si>
    <t xml:space="preserve">Средства государственной корпорации - Фонд содействия реформированию  жилищно-коммунального хозяйства </t>
  </si>
  <si>
    <t>5</t>
  </si>
  <si>
    <t>За счет средств государственной корпорации - Фонд содействия реформированию  жилищно-коммунального хозяйства , тыс.руб.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</si>
  <si>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</si>
  <si>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</si>
  <si>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</si>
  <si>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 xml:space="preserve">Источники финансирования дефицита </t>
  </si>
  <si>
    <t>Источники финансирования дефицита бюджета</t>
  </si>
  <si>
    <t>01 0300 00 00 0000 000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</si>
  <si>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</si>
  <si>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</si>
  <si>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</si>
  <si>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</si>
  <si>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</si>
  <si>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</si>
  <si>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</si>
  <si>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</si>
  <si>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</si>
  <si>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</si>
  <si>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</si>
  <si>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</si>
  <si>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</si>
  <si>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</si>
  <si>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</si>
  <si>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</si>
  <si>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 xml:space="preserve"> Прочие субсидии бюджетам муниципальных районов</t>
  </si>
  <si>
    <t>Приложение 3</t>
  </si>
  <si>
    <t>1 11 01050 05 0000 120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</si>
  <si>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</si>
  <si>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</si>
  <si>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</si>
  <si>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</si>
  <si>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</si>
  <si>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</si>
  <si>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</si>
  <si>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</si>
  <si>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</si>
  <si>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</si>
  <si>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</si>
  <si>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</si>
  <si>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</si>
  <si>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</si>
  <si>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</si>
  <si>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</si>
  <si>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</si>
  <si>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</si>
  <si>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указанных земельных участков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</si>
  <si>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</si>
  <si>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</si>
  <si>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</si>
  <si>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</si>
  <si>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</si>
  <si>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</si>
  <si>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</si>
  <si>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</si>
  <si>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</si>
  <si>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</si>
  <si>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Доходы районного бюджета в 2014 году</t>
  </si>
  <si>
    <t>2 02 01003 05 0000 151</t>
  </si>
  <si>
    <t xml:space="preserve">Реализация мероприятий муниципальной программы Глазуновского района "Оздоровление и отдых детей и подростков в Глазуновском районе на 2012-2016 годы" </t>
  </si>
  <si>
    <t>Л517019</t>
  </si>
  <si>
    <t>Л515020</t>
  </si>
  <si>
    <t>Управление образования администрации Глазуновского района</t>
  </si>
  <si>
    <t>БФ05146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</si>
  <si>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</si>
  <si>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БФ05134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</si>
  <si>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</si>
  <si>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БФ07823</t>
  </si>
  <si>
    <t>Мероприятия государственной программы Российской Федерации "Доступная среда" на 2011-2015 годы в рамках непрограммной части районного бюджета за счет субсидии из областного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</si>
  <si>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</si>
  <si>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</si>
  <si>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</si>
  <si>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</si>
  <si>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</si>
  <si>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</si>
  <si>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</si>
  <si>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</si>
  <si>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</si>
  <si>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</si>
  <si>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</si>
  <si>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Коды доходов районного бюджета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</si>
  <si>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</si>
  <si>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</si>
  <si>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</si>
  <si>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</si>
  <si>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</si>
  <si>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</si>
  <si>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</si>
  <si>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</si>
  <si>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</si>
  <si>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</si>
  <si>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</si>
  <si>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</si>
  <si>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</si>
  <si>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</si>
  <si>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</si>
  <si>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</si>
  <si>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</si>
  <si>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</si>
  <si>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</si>
  <si>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</si>
  <si>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</si>
  <si>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</si>
  <si>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</si>
  <si>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</si>
  <si>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</si>
  <si>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</si>
  <si>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</si>
  <si>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</si>
  <si>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</si>
  <si>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</si>
  <si>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</si>
  <si>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 xml:space="preserve"> 2 02 02008 05 0000 151</t>
  </si>
  <si>
    <t xml:space="preserve">Субсидии бюджетам муниципальных районов на обеспечение жильем молодых семей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</si>
  <si>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</si>
  <si>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</si>
  <si>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</si>
  <si>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</si>
  <si>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</si>
  <si>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</si>
  <si>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</si>
  <si>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</si>
  <si>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</si>
  <si>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</si>
  <si>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</si>
  <si>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</si>
  <si>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</si>
  <si>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</si>
  <si>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1 11 05013 10 0000 120</t>
  </si>
  <si>
    <t>1 14 02053 05 0000 410</t>
  </si>
  <si>
    <t>1 14 06013 10 0000 430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</si>
  <si>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</si>
  <si>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>01 0301 00 00 0000 700</t>
  </si>
  <si>
    <t>01 0301 00 05 0000 710</t>
  </si>
  <si>
    <t>01 0301 00 00 0000 800</t>
  </si>
  <si>
    <t>01 0301 00 05 0000 810</t>
  </si>
  <si>
    <t>Погашение бюджетами муниципальных 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</si>
  <si>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</si>
  <si>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Инженерно-геодезические изыскания для газораспределительных сетей</t>
  </si>
  <si>
    <t>БФ07825</t>
  </si>
  <si>
    <t>Дотации бюджетам муниципальных районов на выравнивание  бюджетной обеспеченности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</si>
  <si>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</si>
  <si>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</si>
  <si>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</si>
  <si>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</si>
  <si>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</si>
  <si>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</si>
  <si>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</si>
  <si>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</si>
  <si>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</si>
  <si>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</si>
  <si>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</si>
  <si>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</si>
  <si>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</si>
  <si>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</si>
  <si>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</si>
  <si>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</si>
  <si>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</si>
  <si>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</si>
  <si>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</si>
  <si>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</si>
  <si>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</si>
  <si>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</si>
  <si>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Субсидия на повышение заработной платы работникам муниципальных учреждений культуры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</si>
  <si>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</si>
  <si>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1 05 02010 02 0000 110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</si>
  <si>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</si>
  <si>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</si>
  <si>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</si>
  <si>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</si>
  <si>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</si>
  <si>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</si>
  <si>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</si>
  <si>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</si>
  <si>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</si>
  <si>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</si>
  <si>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</si>
  <si>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</si>
  <si>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</si>
  <si>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</si>
  <si>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</si>
  <si>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</si>
  <si>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</si>
  <si>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</si>
  <si>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</si>
  <si>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</si>
  <si>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</si>
  <si>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</si>
  <si>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</si>
  <si>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</si>
  <si>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</si>
  <si>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</si>
  <si>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</si>
  <si>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</si>
  <si>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</si>
  <si>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</si>
  <si>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БФ07822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</si>
  <si>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</si>
  <si>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710</t>
  </si>
  <si>
    <t>Обслуживание муниципального долга Глазуновского района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</si>
  <si>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</si>
  <si>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</si>
  <si>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</si>
  <si>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</si>
  <si>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2 02 03078 05 0000 151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</si>
  <si>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</si>
  <si>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</si>
  <si>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</si>
  <si>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</si>
  <si>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</si>
  <si>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</si>
  <si>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</si>
  <si>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</si>
  <si>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</si>
  <si>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1 11 07015 05 0000 120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</si>
  <si>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</si>
  <si>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</si>
  <si>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Поправки июнь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</si>
  <si>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</si>
  <si>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</si>
  <si>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</si>
  <si>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</si>
  <si>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</si>
  <si>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</si>
  <si>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</si>
  <si>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</si>
  <si>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</si>
  <si>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</si>
  <si>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</si>
  <si>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</si>
  <si>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</si>
  <si>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</si>
  <si>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</si>
  <si>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Мероприятия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</si>
  <si>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областного бюджета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</si>
  <si>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районного бюджета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</si>
  <si>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</si>
  <si>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</si>
  <si>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</si>
  <si>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</si>
  <si>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</si>
  <si>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</si>
  <si>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</si>
  <si>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</si>
  <si>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</si>
  <si>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</si>
  <si>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</si>
  <si>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</si>
  <si>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</si>
  <si>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</si>
  <si>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</si>
  <si>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</si>
  <si>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 xml:space="preserve"> 2 02 02089 05 0002 151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</si>
  <si>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</si>
  <si>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</si>
  <si>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</si>
  <si>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</si>
  <si>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</si>
  <si>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</si>
  <si>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</si>
  <si>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</si>
  <si>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</si>
  <si>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</si>
  <si>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</si>
  <si>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</si>
  <si>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</si>
  <si>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</si>
  <si>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</si>
  <si>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</si>
  <si>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</si>
  <si>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</si>
  <si>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</si>
  <si>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</si>
  <si>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</si>
  <si>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</si>
  <si>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</si>
  <si>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</si>
  <si>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</si>
  <si>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</si>
  <si>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</si>
  <si>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</si>
  <si>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</si>
  <si>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</si>
  <si>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</si>
  <si>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</si>
  <si>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</si>
  <si>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 xml:space="preserve">Бюджетные кредиты от других бюджетов бюджетной системы Российской Федерации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</si>
  <si>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</si>
  <si>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</si>
  <si>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</si>
  <si>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</si>
  <si>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</si>
  <si>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</si>
  <si>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</si>
  <si>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</si>
  <si>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</si>
  <si>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</si>
  <si>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</si>
  <si>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</si>
  <si>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</si>
  <si>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</si>
  <si>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</si>
  <si>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</si>
  <si>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</si>
  <si>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</si>
  <si>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</si>
  <si>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</si>
  <si>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</si>
  <si>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Л900000</t>
  </si>
  <si>
    <t>Муниципальная программа "Развитие муниципальной службы в Глазуновском районе на 2014-2016 годы"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</si>
  <si>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</si>
  <si>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</si>
  <si>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субсидий, предоставляемых из областного бюджета</t>
  </si>
  <si>
    <t>Софинансирование мероприятий модернизации региональных систем дошкольного образования в рамках непрограммной части районного бюджета</t>
  </si>
  <si>
    <t>Софинансирование мероприятий муниципальной программы Глазуновского района "Оздоровление и отдых детей и подростков в Глазуновском районе на 2012-2016 годы"</t>
  </si>
  <si>
    <t>Л117101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</si>
  <si>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 за счет субсидий из областного бюджета</t>
  </si>
  <si>
    <t>приобретение мебели для зрительного зала в Доме культуры  МБУК «КДЦ Глазуновского района» (депутат Борзенков С.П.)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</si>
  <si>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</si>
  <si>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</si>
  <si>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</si>
  <si>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</si>
  <si>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</si>
  <si>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</si>
  <si>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</si>
  <si>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</si>
  <si>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</si>
  <si>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</si>
  <si>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</si>
  <si>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</si>
  <si>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</si>
  <si>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</si>
  <si>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</si>
  <si>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</si>
  <si>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</si>
  <si>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</si>
  <si>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</si>
  <si>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</si>
  <si>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</si>
  <si>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</si>
  <si>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</si>
  <si>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</si>
  <si>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</si>
  <si>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</si>
  <si>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Государственная поддержка (гранты) комплексного развития региональных и муниципальных учреждений культуры в рамках непрограммной части районного бюджета</t>
  </si>
  <si>
    <t>БФ05224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</si>
  <si>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</si>
  <si>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Приложение 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</si>
  <si>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</si>
  <si>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</si>
  <si>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</si>
  <si>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</si>
  <si>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</si>
  <si>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</si>
  <si>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</si>
  <si>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</si>
  <si>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2014 год</t>
  </si>
  <si>
    <t>РПр</t>
  </si>
  <si>
    <t>Сумма, тыс.руб.</t>
  </si>
  <si>
    <t>Итого</t>
  </si>
  <si>
    <t>Реализация мероприятий муниципальной программы Глазуновского района "Оздоровление и отдых детей и подростков в Глазуновском районе на 2012-2016 годы"</t>
  </si>
  <si>
    <t>Муниципальная программа Глазуновского района "Оздоровление и отдых детей и подростков в Глазуновском районе на 2012-2016 годы"</t>
  </si>
  <si>
    <t>Районные средства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</si>
  <si>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</si>
  <si>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</si>
  <si>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</si>
  <si>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</si>
  <si>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</si>
  <si>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</si>
  <si>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</si>
  <si>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</si>
  <si>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</si>
  <si>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</si>
  <si>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</si>
  <si>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</si>
  <si>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</si>
  <si>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</si>
  <si>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</si>
  <si>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</si>
  <si>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</si>
  <si>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</si>
  <si>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</si>
  <si>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</si>
  <si>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</si>
  <si>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</si>
  <si>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</si>
  <si>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</si>
  <si>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</si>
  <si>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</si>
  <si>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</si>
  <si>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</si>
  <si>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Муниципальная программа Глазуновского района "Развитие архивного дела в Глазуновском районе на 2013-2016 годы"</t>
  </si>
  <si>
    <t>Л100000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</si>
  <si>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</si>
  <si>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</si>
  <si>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Поправки</t>
  </si>
  <si>
    <t xml:space="preserve">из них: Закон Орловской области от 26.01.2007 г. №655- ОЗ "О наказах избирателей депутатам Орловской области Совета народных депутатов" </t>
  </si>
  <si>
    <t>в т.ч. приобретение музыкальной аппаратуры для МБУК "Культурно-досуговый центр Глазуновского района"  (депутат Борзенков С.П.)</t>
  </si>
  <si>
    <t>приобретение мебели для МБОУ "Глазуновская средняя общеобразовательная школа" (депутат Борзенков С.П.)</t>
  </si>
  <si>
    <t>приобретение мебели для МБОУ "Глазуновская средняя общеобразовательная школа" (депутат Быков В.И.)</t>
  </si>
  <si>
    <t>приобретение и установка оконных блоков в МБОУ "Глазуновская средняя общеобразовательная школа" (депутат Жидова М.В.)</t>
  </si>
  <si>
    <t>2 02 02216 05 0000 151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</si>
  <si>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</si>
  <si>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</si>
  <si>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ЦД17055</t>
  </si>
  <si>
    <t>текущий ремонт водопроводной системы пгт.Глазуновка (депутат Семкин А.Н.)</t>
  </si>
  <si>
    <t>приобретение и установка оконных блоков в МБОУ "Глазуновская средняя общеобразовательная школа" (депутат Лисютченко Н.Н.)</t>
  </si>
  <si>
    <t>2 07 00000 00 0000 180</t>
  </si>
  <si>
    <t>Прочие безвозмездные поступления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</si>
  <si>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</si>
  <si>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</si>
  <si>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</si>
  <si>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</si>
  <si>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</si>
  <si>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</si>
  <si>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</si>
  <si>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ЦД18534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</si>
  <si>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</si>
  <si>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2012 - 2016 г.г.»</t>
  </si>
  <si>
    <t>Приложение 5</t>
  </si>
  <si>
    <t xml:space="preserve">"О внесении изменений в Решение Глазуновского районного Совета народных депутатов </t>
  </si>
  <si>
    <t>Приложение 1</t>
  </si>
  <si>
    <t xml:space="preserve">   "О районном бюджете на 2014 год и на плановый период 2015 и 2016 годов"</t>
  </si>
  <si>
    <t>Приложение 2</t>
  </si>
  <si>
    <t>Приложение 4</t>
  </si>
  <si>
    <t>Приложение 6</t>
  </si>
  <si>
    <t>Приложение 7</t>
  </si>
  <si>
    <t>322</t>
  </si>
  <si>
    <t>Субсидии гражданам на приобретение жилья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</si>
  <si>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</si>
  <si>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</si>
  <si>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</si>
  <si>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</si>
  <si>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</si>
  <si>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</si>
  <si>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</si>
  <si>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</si>
  <si>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</si>
  <si>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</si>
  <si>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</si>
  <si>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</si>
  <si>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</si>
  <si>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</si>
  <si>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</si>
  <si>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</si>
  <si>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</si>
  <si>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</si>
  <si>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</si>
  <si>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</si>
  <si>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</si>
  <si>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</si>
  <si>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</si>
  <si>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</si>
  <si>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</si>
  <si>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</si>
  <si>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</si>
  <si>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</si>
  <si>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</si>
  <si>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</si>
  <si>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</si>
  <si>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</si>
  <si>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</si>
  <si>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</si>
  <si>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</si>
  <si>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</si>
  <si>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</si>
  <si>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</si>
  <si>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</si>
  <si>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</si>
  <si>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</si>
  <si>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</si>
  <si>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</si>
  <si>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</si>
  <si>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</si>
  <si>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</si>
  <si>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</si>
  <si>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</si>
  <si>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</si>
  <si>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</si>
  <si>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</si>
  <si>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</si>
  <si>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</si>
  <si>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</si>
  <si>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</si>
  <si>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</si>
  <si>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</si>
  <si>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</si>
  <si>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</si>
  <si>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</si>
  <si>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</si>
  <si>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</si>
  <si>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</si>
  <si>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</si>
  <si>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</si>
  <si>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</si>
  <si>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</si>
  <si>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</si>
  <si>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</si>
  <si>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</si>
  <si>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</si>
  <si>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</si>
  <si>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</si>
  <si>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</si>
  <si>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</si>
  <si>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</si>
  <si>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1 12 01040 01 0000 120</t>
  </si>
  <si>
    <t>1 12 01030 01 0000 120</t>
  </si>
  <si>
    <t>Предоставление иных межбюджетных трансфертов на выплату денежного поощрения муниципальным учреждениям культуры, находящимся на территориях сельских поселенийи их работникам в рамках непрограммной части районного бюджета</t>
  </si>
  <si>
    <t>Поправки, тыс.руб.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</si>
  <si>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</si>
  <si>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</si>
  <si>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</si>
  <si>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Приложение 9</t>
  </si>
  <si>
    <t>к Решению Глазуновского районного Совета народных депутатов "О внесении</t>
  </si>
  <si>
    <t xml:space="preserve"> изменений в Решение Глазуновского районного Совета народных депутатов </t>
  </si>
  <si>
    <t>п. Глазуновка</t>
  </si>
  <si>
    <t xml:space="preserve">Распределение  иных межбюджетных трансфертов, </t>
  </si>
  <si>
    <t>передаваемых бюджетам поселений, на осуществление дорожной</t>
  </si>
  <si>
    <t>проездов к дворовым территориям многоквартирных домов населенных пунктов</t>
  </si>
  <si>
    <t xml:space="preserve"> капитального ремонта и ремонта дворовых территорий многоквартирных домов, </t>
  </si>
  <si>
    <t xml:space="preserve"> деятельности в отношении автомобильных дорог общего пользования, а также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</si>
  <si>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</si>
  <si>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</si>
  <si>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</si>
  <si>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</si>
  <si>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</si>
  <si>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</si>
  <si>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</si>
  <si>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</si>
  <si>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</si>
  <si>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</si>
  <si>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</si>
  <si>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</si>
  <si>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</si>
  <si>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</si>
  <si>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</si>
  <si>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</si>
  <si>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</si>
  <si>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</si>
  <si>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</si>
  <si>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</si>
  <si>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</si>
  <si>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</si>
  <si>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</si>
  <si>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</si>
  <si>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</si>
  <si>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</si>
  <si>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</si>
  <si>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</si>
  <si>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</si>
  <si>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</si>
  <si>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</si>
  <si>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</si>
  <si>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</si>
  <si>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</si>
  <si>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</si>
  <si>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</si>
  <si>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</si>
  <si>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</si>
  <si>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</si>
  <si>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</si>
  <si>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</si>
  <si>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</si>
  <si>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</si>
  <si>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</si>
  <si>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</si>
  <si>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</si>
  <si>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Обслуживание государственного (муниципального) долга</t>
  </si>
  <si>
    <t>700</t>
  </si>
  <si>
    <t>БФ07156</t>
  </si>
  <si>
    <t>БФ07821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</si>
  <si>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</si>
  <si>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</si>
  <si>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</si>
  <si>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</si>
  <si>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2 19 00000 00 0000 000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</si>
  <si>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</si>
  <si>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</si>
  <si>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</si>
  <si>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</si>
  <si>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</si>
  <si>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2014 год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</si>
  <si>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</si>
  <si>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</si>
  <si>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</si>
  <si>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</si>
  <si>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</si>
  <si>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</si>
  <si>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</si>
  <si>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</si>
  <si>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</si>
  <si>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</si>
  <si>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</si>
  <si>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</si>
  <si>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БФ05059</t>
  </si>
  <si>
    <t>Модернизация региональных систем дошкольного образования в рамках непрограммной части районного бюджета</t>
  </si>
  <si>
    <t>БФ07281</t>
  </si>
  <si>
    <t>Прочие мероприятия по модернизации региональной системы дошкольного образования в рамках непрограммной части районного бюджета</t>
  </si>
  <si>
    <t>БФ07824</t>
  </si>
  <si>
    <t>БФ05097</t>
  </si>
  <si>
    <t>ЛЛ17085</t>
  </si>
  <si>
    <t>БФ07246</t>
  </si>
  <si>
    <t>Сумма тыс.руб.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</si>
  <si>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</si>
  <si>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</si>
  <si>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 xml:space="preserve"> 2 02 02204 05 0000 151</t>
  </si>
  <si>
    <t>БФ07826</t>
  </si>
  <si>
    <t>Софинансирование мероприятий по формированию в Глазуновском районе сети базовых общеобразовательных организаций, в которых созданы условия для инклюзивного обучения детей-инвалидов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</si>
  <si>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</si>
  <si>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</si>
  <si>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</si>
  <si>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</si>
  <si>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</si>
  <si>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</si>
  <si>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</si>
  <si>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</si>
  <si>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</si>
  <si>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приобретение оборудования для ремонта систем аэрации и перекачки очистных сооружений п. Глазуновка (Жидова М.В.)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</si>
  <si>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</si>
  <si>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</si>
  <si>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 xml:space="preserve"> 2 02 04041 05 0000 151</t>
  </si>
  <si>
    <t>БФ05190</t>
  </si>
  <si>
    <t>БФ07283</t>
  </si>
  <si>
    <t>Повышение заработной платы работникам муниципальных учреждений культуры в рамках непрограммной части районного бюджета</t>
  </si>
  <si>
    <t>Мероприятия государственной программы Российской Федерации "Доступная среда" на 2011-2015 годы в рамках нпрограммной части районного бюджета за счет субсидии из областного бюджета</t>
  </si>
  <si>
    <t>БФ05027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</si>
  <si>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</si>
  <si>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</si>
  <si>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передаваемых бюджетам поселений, на повышение заработной платы</t>
  </si>
  <si>
    <t xml:space="preserve"> работникам муниципальных учреждений культуры</t>
  </si>
  <si>
    <t xml:space="preserve"> 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</si>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</sst>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"/>
      <family val="2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9" fontId="20" fillId="0" borderId="12" xfId="0" applyNumberFormat="1" applyFont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56" applyFont="1" applyAlignment="1">
      <alignment/>
      <protection/>
    </xf>
    <xf numFmtId="0" fontId="20" fillId="0" borderId="0" xfId="56" applyFont="1">
      <alignment/>
      <protection/>
    </xf>
    <xf numFmtId="0" fontId="0" fillId="0" borderId="0" xfId="56" applyFont="1" applyAlignment="1">
      <alignment/>
      <protection/>
    </xf>
    <xf numFmtId="0" fontId="20" fillId="0" borderId="0" xfId="56" applyFont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49" fontId="22" fillId="0" borderId="10" xfId="56" applyNumberFormat="1" applyFont="1" applyBorder="1" applyAlignment="1">
      <alignment horizontal="center"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164" fontId="22" fillId="0" borderId="10" xfId="56" applyNumberFormat="1" applyFont="1" applyBorder="1" applyAlignment="1">
      <alignment horizontal="right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164" fontId="20" fillId="0" borderId="10" xfId="56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0" fontId="22" fillId="0" borderId="0" xfId="56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6" applyNumberFormat="1" applyFont="1">
      <alignment/>
      <protection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22" fillId="0" borderId="10" xfId="0" applyNumberFormat="1" applyFont="1" applyBorder="1" applyAlignment="1">
      <alignment wrapText="1"/>
    </xf>
    <xf numFmtId="0" fontId="22" fillId="0" borderId="10" xfId="56" applyFont="1" applyBorder="1" applyAlignment="1">
      <alignment horizontal="center" vertical="center" wrapText="1"/>
      <protection/>
    </xf>
    <xf numFmtId="169" fontId="20" fillId="0" borderId="10" xfId="0" applyNumberFormat="1" applyFont="1" applyBorder="1" applyAlignment="1">
      <alignment wrapText="1"/>
    </xf>
    <xf numFmtId="0" fontId="20" fillId="0" borderId="10" xfId="55" applyFont="1" applyBorder="1" applyAlignment="1">
      <alignment horizont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" fontId="20" fillId="0" borderId="10" xfId="56" applyNumberFormat="1" applyFont="1" applyBorder="1" applyAlignment="1">
      <alignment horizontal="center" vertical="center" wrapText="1"/>
      <protection/>
    </xf>
    <xf numFmtId="169" fontId="22" fillId="0" borderId="10" xfId="0" applyNumberFormat="1" applyFont="1" applyBorder="1" applyAlignment="1">
      <alignment horizontal="left" vertical="center" wrapText="1"/>
    </xf>
    <xf numFmtId="0" fontId="20" fillId="0" borderId="10" xfId="54" applyFont="1" applyBorder="1" applyAlignment="1" quotePrefix="1">
      <alignment horizontal="center" wrapText="1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2" fillId="0" borderId="10" xfId="53" applyFont="1" applyBorder="1" applyAlignment="1">
      <alignment horizont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2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6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0" fillId="0" borderId="0" xfId="56" applyFont="1" applyBorder="1" applyAlignment="1">
      <alignment horizontal="right"/>
      <protection/>
    </xf>
    <xf numFmtId="0" fontId="22" fillId="0" borderId="10" xfId="56" applyFont="1" applyBorder="1" applyAlignment="1">
      <alignment horizontal="center" wrapText="1"/>
      <protection/>
    </xf>
    <xf numFmtId="164" fontId="20" fillId="0" borderId="10" xfId="56" applyNumberFormat="1" applyFont="1" applyBorder="1">
      <alignment/>
      <protection/>
    </xf>
    <xf numFmtId="0" fontId="21" fillId="0" borderId="10" xfId="0" applyFont="1" applyBorder="1" applyAlignment="1">
      <alignment/>
    </xf>
    <xf numFmtId="164" fontId="21" fillId="0" borderId="0" xfId="0" applyNumberFormat="1" applyFont="1" applyAlignment="1">
      <alignment/>
    </xf>
    <xf numFmtId="0" fontId="0" fillId="15" borderId="1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164" fontId="22" fillId="0" borderId="10" xfId="56" applyNumberFormat="1" applyFont="1" applyBorder="1">
      <alignment/>
      <protection/>
    </xf>
    <xf numFmtId="0" fontId="22" fillId="0" borderId="10" xfId="56" applyFont="1" applyBorder="1">
      <alignment/>
      <protection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56" applyFont="1" applyBorder="1">
      <alignment/>
      <protection/>
    </xf>
    <xf numFmtId="0" fontId="0" fillId="0" borderId="0" xfId="0" applyFont="1" applyAlignment="1">
      <alignment horizontal="right"/>
    </xf>
    <xf numFmtId="164" fontId="20" fillId="0" borderId="10" xfId="56" applyNumberFormat="1" applyFont="1" applyBorder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2" fillId="0" borderId="10" xfId="56" applyNumberFormat="1" applyFont="1" applyBorder="1" applyAlignment="1">
      <alignment vertical="center"/>
      <protection/>
    </xf>
    <xf numFmtId="164" fontId="20" fillId="0" borderId="10" xfId="56" applyNumberFormat="1" applyFont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0" fontId="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top" wrapText="1"/>
    </xf>
    <xf numFmtId="49" fontId="25" fillId="15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56" applyFont="1" applyBorder="1" applyAlignment="1">
      <alignment horizontal="right" vertical="center"/>
      <protection/>
    </xf>
    <xf numFmtId="2" fontId="20" fillId="0" borderId="10" xfId="56" applyNumberFormat="1" applyFont="1" applyBorder="1" applyAlignment="1">
      <alignment horizontal="right" vertical="center"/>
      <protection/>
    </xf>
    <xf numFmtId="0" fontId="22" fillId="0" borderId="10" xfId="56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0" fillId="0" borderId="10" xfId="56" applyFont="1" applyBorder="1" applyAlignment="1">
      <alignment horizontal="center"/>
      <protection/>
    </xf>
    <xf numFmtId="0" fontId="0" fillId="0" borderId="0" xfId="56" applyFont="1" applyAlignment="1">
      <alignment horizontal="center" vertical="center"/>
      <protection/>
    </xf>
    <xf numFmtId="49" fontId="0" fillId="0" borderId="0" xfId="56" applyNumberFormat="1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0" fillId="0" borderId="0" xfId="56" applyFont="1" applyAlignment="1">
      <alignment/>
      <protection/>
    </xf>
    <xf numFmtId="169" fontId="22" fillId="0" borderId="10" xfId="0" applyNumberFormat="1" applyFont="1" applyBorder="1" applyAlignment="1">
      <alignment horizontal="center" vertical="center" wrapText="1"/>
    </xf>
    <xf numFmtId="0" fontId="22" fillId="0" borderId="10" xfId="56" applyFont="1" applyBorder="1" applyAlignment="1">
      <alignment horizontal="center" vertical="center" textRotation="90" wrapText="1"/>
      <protection/>
    </xf>
    <xf numFmtId="0" fontId="22" fillId="0" borderId="0" xfId="56" applyFont="1" applyAlignment="1">
      <alignment horizontal="center" vertical="center"/>
      <protection/>
    </xf>
    <xf numFmtId="49" fontId="22" fillId="0" borderId="0" xfId="56" applyNumberFormat="1" applyFont="1" applyAlignment="1">
      <alignment horizontal="center" vertical="center"/>
      <protection/>
    </xf>
    <xf numFmtId="49" fontId="20" fillId="0" borderId="0" xfId="56" applyNumberFormat="1" applyFont="1" applyAlignment="1">
      <alignment horizontal="center" vertical="center"/>
      <protection/>
    </xf>
    <xf numFmtId="164" fontId="22" fillId="0" borderId="10" xfId="56" applyNumberFormat="1" applyFont="1" applyBorder="1" applyAlignment="1">
      <alignment horizontal="center" vertical="center"/>
      <protection/>
    </xf>
    <xf numFmtId="49" fontId="20" fillId="0" borderId="0" xfId="56" applyNumberFormat="1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164" fontId="20" fillId="0" borderId="0" xfId="56" applyNumberFormat="1" applyFont="1" applyAlignment="1">
      <alignment horizontal="right" vertical="center"/>
      <protection/>
    </xf>
    <xf numFmtId="164" fontId="20" fillId="0" borderId="0" xfId="56" applyNumberFormat="1" applyFont="1" applyBorder="1" applyAlignment="1">
      <alignment horizontal="right" vertical="center"/>
      <protection/>
    </xf>
    <xf numFmtId="169" fontId="20" fillId="0" borderId="0" xfId="0" applyNumberFormat="1" applyFont="1" applyAlignment="1">
      <alignment horizontal="left" vertical="center" wrapText="1"/>
    </xf>
    <xf numFmtId="0" fontId="26" fillId="0" borderId="10" xfId="0" applyFont="1" applyBorder="1" applyAlignment="1">
      <alignment horizontal="justify" wrapText="1"/>
    </xf>
    <xf numFmtId="178" fontId="0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49" fontId="21" fillId="15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0" fillId="15" borderId="10" xfId="0" applyNumberFormat="1" applyFont="1" applyFill="1" applyBorder="1" applyAlignment="1">
      <alignment horizontal="right" vertical="center" wrapText="1"/>
    </xf>
    <xf numFmtId="49" fontId="0" fillId="15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15" borderId="10" xfId="0" applyNumberFormat="1" applyFont="1" applyFill="1" applyBorder="1" applyAlignment="1">
      <alignment/>
    </xf>
    <xf numFmtId="164" fontId="21" fillId="15" borderId="12" xfId="0" applyNumberFormat="1" applyFont="1" applyFill="1" applyBorder="1" applyAlignment="1">
      <alignment horizontal="right" vertical="center" wrapText="1"/>
    </xf>
    <xf numFmtId="49" fontId="0" fillId="15" borderId="10" xfId="0" applyNumberFormat="1" applyFont="1" applyFill="1" applyBorder="1" applyAlignment="1">
      <alignment/>
    </xf>
    <xf numFmtId="164" fontId="21" fillId="15" borderId="11" xfId="0" applyNumberFormat="1" applyFont="1" applyFill="1" applyBorder="1" applyAlignment="1">
      <alignment horizontal="right" vertical="center" wrapText="1"/>
    </xf>
    <xf numFmtId="164" fontId="21" fillId="15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164" fontId="29" fillId="15" borderId="10" xfId="0" applyNumberFormat="1" applyFont="1" applyFill="1" applyBorder="1" applyAlignment="1">
      <alignment horizontal="right" vertical="center" wrapText="1"/>
    </xf>
    <xf numFmtId="164" fontId="29" fillId="0" borderId="10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right" vertical="center"/>
    </xf>
    <xf numFmtId="169" fontId="29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4" fontId="0" fillId="15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49" fontId="21" fillId="15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5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 wrapText="1"/>
    </xf>
    <xf numFmtId="49" fontId="0" fillId="18" borderId="10" xfId="0" applyNumberFormat="1" applyFont="1" applyFill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49" fontId="0" fillId="0" borderId="17" xfId="0" applyNumberFormat="1" applyFont="1" applyFill="1" applyBorder="1" applyAlignment="1" applyProtection="1">
      <alignment horizontal="center" vertical="top" shrinkToFit="1"/>
      <protection/>
    </xf>
    <xf numFmtId="49" fontId="0" fillId="0" borderId="17" xfId="0" applyNumberFormat="1" applyFont="1" applyFill="1" applyBorder="1" applyAlignment="1" applyProtection="1">
      <alignment horizontal="center" vertical="center" shrinkToFit="1"/>
      <protection/>
    </xf>
    <xf numFmtId="16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8" fontId="22" fillId="0" borderId="10" xfId="56" applyNumberFormat="1" applyFont="1" applyBorder="1" applyAlignment="1">
      <alignment horizontal="right" vertical="center"/>
      <protection/>
    </xf>
    <xf numFmtId="178" fontId="20" fillId="0" borderId="10" xfId="56" applyNumberFormat="1" applyFont="1" applyBorder="1" applyAlignment="1">
      <alignment horizontal="right" vertical="center"/>
      <protection/>
    </xf>
    <xf numFmtId="178" fontId="20" fillId="0" borderId="0" xfId="56" applyNumberFormat="1" applyFont="1">
      <alignment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49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20" fillId="0" borderId="10" xfId="0" applyFont="1" applyBorder="1" applyAlignment="1">
      <alignment horizontal="justify" wrapText="1"/>
    </xf>
    <xf numFmtId="0" fontId="32" fillId="0" borderId="10" xfId="0" applyFont="1" applyBorder="1" applyAlignment="1">
      <alignment horizontal="center" wrapText="1"/>
    </xf>
    <xf numFmtId="164" fontId="20" fillId="15" borderId="10" xfId="56" applyNumberFormat="1" applyFont="1" applyFill="1" applyBorder="1" applyAlignment="1">
      <alignment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3" xfId="56" applyFont="1" applyBorder="1" applyAlignment="1">
      <alignment horizontal="right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right"/>
    </xf>
    <xf numFmtId="164" fontId="20" fillId="0" borderId="10" xfId="56" applyNumberFormat="1" applyFont="1" applyBorder="1" applyAlignment="1">
      <alignment horizontal="right"/>
      <protection/>
    </xf>
    <xf numFmtId="164" fontId="20" fillId="0" borderId="10" xfId="56" applyNumberFormat="1" applyFont="1" applyBorder="1" applyAlignment="1">
      <alignment horizontal="center" vertical="center" wrapText="1"/>
      <protection/>
    </xf>
    <xf numFmtId="169" fontId="22" fillId="0" borderId="10" xfId="0" applyNumberFormat="1" applyFont="1" applyFill="1" applyBorder="1" applyAlignment="1">
      <alignment horizontal="left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top" shrinkToFi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center" vertical="top" shrinkToFit="1"/>
      <protection/>
    </xf>
    <xf numFmtId="169" fontId="20" fillId="0" borderId="12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4" xfId="56" applyNumberFormat="1" applyFont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20" fillId="0" borderId="11" xfId="55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2" xfId="56" applyNumberFormat="1" applyFont="1" applyBorder="1" applyAlignment="1">
      <alignment horizontal="center" vertical="center" wrapText="1"/>
      <protection/>
    </xf>
    <xf numFmtId="164" fontId="20" fillId="0" borderId="11" xfId="56" applyNumberFormat="1" applyFont="1" applyBorder="1" applyAlignment="1">
      <alignment horizontal="right" vertical="center"/>
      <protection/>
    </xf>
    <xf numFmtId="49" fontId="20" fillId="0" borderId="16" xfId="56" applyNumberFormat="1" applyFont="1" applyBorder="1" applyAlignment="1">
      <alignment horizontal="center" vertical="center" wrapText="1"/>
      <protection/>
    </xf>
    <xf numFmtId="49" fontId="22" fillId="0" borderId="16" xfId="56" applyNumberFormat="1" applyFont="1" applyBorder="1" applyAlignment="1">
      <alignment horizontal="center" vertical="center" wrapText="1"/>
      <protection/>
    </xf>
    <xf numFmtId="49" fontId="20" fillId="0" borderId="20" xfId="56" applyNumberFormat="1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164" fontId="0" fillId="0" borderId="10" xfId="56" applyNumberFormat="1" applyFont="1" applyBorder="1" applyAlignment="1">
      <alignment horizontal="right" vertical="center"/>
      <protection/>
    </xf>
    <xf numFmtId="49" fontId="20" fillId="0" borderId="11" xfId="56" applyNumberFormat="1" applyFont="1" applyBorder="1" applyAlignment="1">
      <alignment horizontal="center" vertical="center" wrapText="1"/>
      <protection/>
    </xf>
    <xf numFmtId="164" fontId="20" fillId="0" borderId="12" xfId="56" applyNumberFormat="1" applyFont="1" applyBorder="1" applyAlignment="1">
      <alignment horizontal="righ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54" applyFont="1" applyBorder="1" applyAlignment="1" quotePrefix="1">
      <alignment horizontal="center" vertical="center" wrapText="1"/>
      <protection/>
    </xf>
    <xf numFmtId="49" fontId="20" fillId="0" borderId="10" xfId="54" applyNumberFormat="1" applyFont="1" applyBorder="1" applyAlignment="1" quotePrefix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49" fontId="20" fillId="0" borderId="14" xfId="55" applyNumberFormat="1" applyFont="1" applyBorder="1" applyAlignment="1">
      <alignment horizontal="center" vertical="center"/>
      <protection/>
    </xf>
    <xf numFmtId="49" fontId="22" fillId="0" borderId="11" xfId="55" applyNumberFormat="1" applyFont="1" applyBorder="1" applyAlignment="1">
      <alignment horizontal="center" vertical="center" wrapText="1"/>
      <protection/>
    </xf>
    <xf numFmtId="49" fontId="20" fillId="0" borderId="11" xfId="55" applyNumberFormat="1" applyFont="1" applyBorder="1" applyAlignment="1">
      <alignment horizontal="center" vertical="center" wrapText="1"/>
      <protection/>
    </xf>
    <xf numFmtId="49" fontId="22" fillId="0" borderId="12" xfId="56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56" applyNumberFormat="1" applyFont="1" applyBorder="1" applyAlignment="1">
      <alignment horizontal="center" vertical="center"/>
      <protection/>
    </xf>
    <xf numFmtId="49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0" xfId="0" applyFont="1" applyAlignment="1">
      <alignment horizontal="left" vertical="center" wrapText="1"/>
    </xf>
    <xf numFmtId="164" fontId="20" fillId="0" borderId="10" xfId="0" applyNumberFormat="1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E40"/>
  <sheetViews>
    <sheetView zoomScalePageLayoutView="0" workbookViewId="0" topLeftCell="A4">
      <selection activeCell="B32" sqref="B32:B33"/>
    </sheetView>
  </sheetViews>
  <sheetFormatPr defaultColWidth="9.00390625" defaultRowHeight="12.75"/>
  <cols>
    <col min="1" max="1" width="24.25390625" style="3" customWidth="1"/>
    <col min="2" max="2" width="53.375" style="3" customWidth="1"/>
    <col min="3" max="3" width="11.75390625" style="3" customWidth="1"/>
    <col min="4" max="16384" width="9.125" style="3" customWidth="1"/>
  </cols>
  <sheetData>
    <row r="3" spans="1:5" ht="12.75" customHeight="1">
      <c r="A3" s="1"/>
      <c r="C3" s="82" t="s">
        <v>467</v>
      </c>
      <c r="D3" s="2"/>
      <c r="E3" s="2"/>
    </row>
    <row r="4" spans="3:5" ht="12.75" customHeight="1">
      <c r="C4" s="89" t="s">
        <v>631</v>
      </c>
      <c r="D4" s="5"/>
      <c r="E4" s="5"/>
    </row>
    <row r="5" spans="3:5" ht="12.75" customHeight="1">
      <c r="C5" s="89" t="s">
        <v>466</v>
      </c>
      <c r="D5" s="5"/>
      <c r="E5" s="5"/>
    </row>
    <row r="6" spans="3:5" ht="12.75" customHeight="1">
      <c r="C6" s="89" t="s">
        <v>468</v>
      </c>
      <c r="D6" s="5"/>
      <c r="E6" s="5"/>
    </row>
    <row r="7" spans="3:5" ht="12.75" customHeight="1">
      <c r="C7" s="4"/>
      <c r="D7" s="5"/>
      <c r="E7" s="5"/>
    </row>
    <row r="8" spans="1:3" ht="12.75">
      <c r="A8" s="274" t="s">
        <v>52</v>
      </c>
      <c r="B8" s="274"/>
      <c r="C8" s="274"/>
    </row>
    <row r="9" spans="1:3" ht="12.75">
      <c r="A9" s="274" t="s">
        <v>25</v>
      </c>
      <c r="B9" s="274"/>
      <c r="C9" s="274"/>
    </row>
    <row r="11" spans="1:3" ht="12.75">
      <c r="A11" s="275"/>
      <c r="B11" s="275"/>
      <c r="C11" s="275"/>
    </row>
    <row r="12" spans="1:3" ht="25.5">
      <c r="A12" s="6" t="s">
        <v>40</v>
      </c>
      <c r="B12" s="6" t="s">
        <v>166</v>
      </c>
      <c r="C12" s="6" t="s">
        <v>404</v>
      </c>
    </row>
    <row r="13" spans="1:3" ht="12.75">
      <c r="A13" s="7"/>
      <c r="B13" s="8" t="s">
        <v>53</v>
      </c>
      <c r="C13" s="9">
        <f>C14+C19</f>
        <v>-1623.9999999999418</v>
      </c>
    </row>
    <row r="14" spans="1:3" ht="25.5">
      <c r="A14" s="10" t="s">
        <v>54</v>
      </c>
      <c r="B14" s="11" t="s">
        <v>332</v>
      </c>
      <c r="C14" s="13">
        <f>C15+C17</f>
        <v>-500</v>
      </c>
    </row>
    <row r="15" spans="1:3" ht="38.25">
      <c r="A15" s="10" t="s">
        <v>178</v>
      </c>
      <c r="B15" s="11" t="s">
        <v>123</v>
      </c>
      <c r="C15" s="13">
        <f>C16</f>
        <v>0</v>
      </c>
    </row>
    <row r="16" spans="1:3" ht="38.25">
      <c r="A16" s="12" t="s">
        <v>179</v>
      </c>
      <c r="B16" s="11" t="s">
        <v>124</v>
      </c>
      <c r="C16" s="13">
        <v>0</v>
      </c>
    </row>
    <row r="17" spans="1:3" ht="38.25">
      <c r="A17" s="10" t="s">
        <v>180</v>
      </c>
      <c r="B17" s="11" t="s">
        <v>55</v>
      </c>
      <c r="C17" s="13">
        <f>C18</f>
        <v>-500</v>
      </c>
    </row>
    <row r="18" spans="1:3" ht="38.25">
      <c r="A18" s="10" t="s">
        <v>181</v>
      </c>
      <c r="B18" s="11" t="s">
        <v>182</v>
      </c>
      <c r="C18" s="13">
        <v>-500</v>
      </c>
    </row>
    <row r="19" spans="1:3" ht="25.5">
      <c r="A19" s="10" t="s">
        <v>56</v>
      </c>
      <c r="B19" s="11" t="s">
        <v>183</v>
      </c>
      <c r="C19" s="13">
        <f>C20+C24</f>
        <v>-1123.9999999999418</v>
      </c>
    </row>
    <row r="20" spans="1:3" ht="12.75">
      <c r="A20" s="10" t="s">
        <v>57</v>
      </c>
      <c r="B20" s="11" t="s">
        <v>58</v>
      </c>
      <c r="C20" s="13">
        <f>C21</f>
        <v>-209877.40000000002</v>
      </c>
    </row>
    <row r="21" spans="1:3" ht="12.75">
      <c r="A21" s="10" t="s">
        <v>59</v>
      </c>
      <c r="B21" s="11" t="s">
        <v>60</v>
      </c>
      <c r="C21" s="13">
        <f>C22</f>
        <v>-209877.40000000002</v>
      </c>
    </row>
    <row r="22" spans="1:3" ht="12.75">
      <c r="A22" s="10" t="s">
        <v>61</v>
      </c>
      <c r="B22" s="11" t="s">
        <v>62</v>
      </c>
      <c r="C22" s="13">
        <f>C23</f>
        <v>-209877.40000000002</v>
      </c>
    </row>
    <row r="23" spans="1:5" ht="25.5">
      <c r="A23" s="10" t="s">
        <v>63</v>
      </c>
      <c r="B23" s="81" t="s">
        <v>639</v>
      </c>
      <c r="C23" s="13">
        <f>'Прил.3'!M12*(-1)</f>
        <v>-209877.40000000002</v>
      </c>
      <c r="E23" s="14"/>
    </row>
    <row r="24" spans="1:3" ht="12.75">
      <c r="A24" s="10" t="s">
        <v>64</v>
      </c>
      <c r="B24" s="11" t="s">
        <v>65</v>
      </c>
      <c r="C24" s="13">
        <f>C25</f>
        <v>208753.40000000008</v>
      </c>
    </row>
    <row r="25" spans="1:4" ht="12.75">
      <c r="A25" s="10" t="s">
        <v>66</v>
      </c>
      <c r="B25" s="11" t="s">
        <v>67</v>
      </c>
      <c r="C25" s="13">
        <f>C26</f>
        <v>208753.40000000008</v>
      </c>
      <c r="D25" s="15"/>
    </row>
    <row r="26" spans="1:3" ht="25.5">
      <c r="A26" s="10" t="s">
        <v>68</v>
      </c>
      <c r="B26" s="11" t="s">
        <v>69</v>
      </c>
      <c r="C26" s="13">
        <f>C27</f>
        <v>208753.40000000008</v>
      </c>
    </row>
    <row r="27" spans="1:4" ht="25.5">
      <c r="A27" s="10" t="s">
        <v>70</v>
      </c>
      <c r="B27" s="81" t="s">
        <v>155</v>
      </c>
      <c r="C27" s="13">
        <f>'Прил.4'!H10+500</f>
        <v>208753.40000000008</v>
      </c>
      <c r="D27" s="16"/>
    </row>
    <row r="40" ht="12.75">
      <c r="C40" s="3" t="s">
        <v>395</v>
      </c>
    </row>
  </sheetData>
  <sheetProtection/>
  <mergeCells count="3">
    <mergeCell ref="A8:C8"/>
    <mergeCell ref="A9:C9"/>
    <mergeCell ref="A11:C11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B1:D74"/>
  <sheetViews>
    <sheetView zoomScalePageLayoutView="0" workbookViewId="0" topLeftCell="A1">
      <selection activeCell="B32" sqref="B32:B33"/>
    </sheetView>
  </sheetViews>
  <sheetFormatPr defaultColWidth="9.00390625" defaultRowHeight="12.75"/>
  <cols>
    <col min="1" max="1" width="9.00390625" style="100" customWidth="1"/>
    <col min="2" max="2" width="9.125" style="100" customWidth="1"/>
    <col min="3" max="3" width="23.25390625" style="100" customWidth="1"/>
    <col min="4" max="4" width="78.00390625" style="100" customWidth="1"/>
    <col min="5" max="16384" width="9.125" style="100" customWidth="1"/>
  </cols>
  <sheetData>
    <row r="1" spans="2:4" ht="12">
      <c r="B1" s="99"/>
      <c r="C1" s="99"/>
      <c r="D1" s="99" t="s">
        <v>469</v>
      </c>
    </row>
    <row r="2" spans="2:4" ht="12">
      <c r="B2" s="101"/>
      <c r="C2" s="101"/>
      <c r="D2" s="101" t="s">
        <v>631</v>
      </c>
    </row>
    <row r="3" spans="2:4" ht="12">
      <c r="B3" s="101"/>
      <c r="C3" s="101"/>
      <c r="D3" s="101" t="s">
        <v>466</v>
      </c>
    </row>
    <row r="4" spans="2:4" ht="12">
      <c r="B4" s="101"/>
      <c r="C4" s="101"/>
      <c r="D4" s="101" t="s">
        <v>468</v>
      </c>
    </row>
    <row r="6" spans="2:4" ht="12">
      <c r="B6" s="277" t="s">
        <v>74</v>
      </c>
      <c r="C6" s="277"/>
      <c r="D6" s="277"/>
    </row>
    <row r="7" spans="2:4" ht="12">
      <c r="B7" s="277" t="s">
        <v>294</v>
      </c>
      <c r="C7" s="277"/>
      <c r="D7" s="277"/>
    </row>
    <row r="8" spans="2:4" ht="12">
      <c r="B8" s="279" t="s">
        <v>81</v>
      </c>
      <c r="C8" s="279"/>
      <c r="D8" s="279"/>
    </row>
    <row r="9" spans="2:4" ht="12">
      <c r="B9" s="103"/>
      <c r="C9" s="103"/>
      <c r="D9" s="102"/>
    </row>
    <row r="10" spans="2:4" s="106" customFormat="1" ht="12">
      <c r="B10" s="278" t="s">
        <v>82</v>
      </c>
      <c r="C10" s="278"/>
      <c r="D10" s="276" t="s">
        <v>83</v>
      </c>
    </row>
    <row r="11" spans="2:4" s="106" customFormat="1" ht="38.25" customHeight="1">
      <c r="B11" s="105" t="s">
        <v>84</v>
      </c>
      <c r="C11" s="105" t="s">
        <v>126</v>
      </c>
      <c r="D11" s="276"/>
    </row>
    <row r="12" spans="2:4" ht="11.25" customHeight="1">
      <c r="B12" s="104">
        <v>163</v>
      </c>
      <c r="C12" s="276" t="s">
        <v>85</v>
      </c>
      <c r="D12" s="276"/>
    </row>
    <row r="13" spans="2:4" ht="36">
      <c r="B13" s="107" t="s">
        <v>86</v>
      </c>
      <c r="C13" s="108" t="s">
        <v>73</v>
      </c>
      <c r="D13" s="109" t="s">
        <v>88</v>
      </c>
    </row>
    <row r="14" spans="2:4" ht="48">
      <c r="B14" s="107" t="s">
        <v>86</v>
      </c>
      <c r="C14" s="108" t="s">
        <v>174</v>
      </c>
      <c r="D14" s="109" t="s">
        <v>208</v>
      </c>
    </row>
    <row r="15" spans="2:4" ht="36">
      <c r="B15" s="108">
        <v>163</v>
      </c>
      <c r="C15" s="108" t="s">
        <v>93</v>
      </c>
      <c r="D15" s="109" t="s">
        <v>162</v>
      </c>
    </row>
    <row r="16" spans="2:4" ht="36">
      <c r="B16" s="107" t="s">
        <v>86</v>
      </c>
      <c r="C16" s="108" t="s">
        <v>260</v>
      </c>
      <c r="D16" s="109" t="s">
        <v>164</v>
      </c>
    </row>
    <row r="17" spans="2:4" ht="48">
      <c r="B17" s="108">
        <v>163</v>
      </c>
      <c r="C17" s="108" t="s">
        <v>175</v>
      </c>
      <c r="D17" s="109" t="s">
        <v>210</v>
      </c>
    </row>
    <row r="18" spans="2:4" ht="24">
      <c r="B18" s="108">
        <v>163</v>
      </c>
      <c r="C18" s="108" t="s">
        <v>176</v>
      </c>
      <c r="D18" s="109" t="s">
        <v>268</v>
      </c>
    </row>
    <row r="19" spans="2:4" ht="24">
      <c r="B19" s="108">
        <v>163</v>
      </c>
      <c r="C19" s="108" t="s">
        <v>269</v>
      </c>
      <c r="D19" s="109" t="s">
        <v>177</v>
      </c>
    </row>
    <row r="20" spans="2:4" ht="12">
      <c r="B20" s="107" t="s">
        <v>86</v>
      </c>
      <c r="C20" s="108" t="s">
        <v>94</v>
      </c>
      <c r="D20" s="109" t="s">
        <v>95</v>
      </c>
    </row>
    <row r="21" spans="2:4" ht="12">
      <c r="B21" s="107" t="s">
        <v>86</v>
      </c>
      <c r="C21" s="108" t="s">
        <v>96</v>
      </c>
      <c r="D21" s="109" t="s">
        <v>97</v>
      </c>
    </row>
    <row r="22" spans="2:4" ht="12">
      <c r="B22" s="110" t="s">
        <v>98</v>
      </c>
      <c r="C22" s="276" t="s">
        <v>99</v>
      </c>
      <c r="D22" s="276"/>
    </row>
    <row r="23" spans="2:4" ht="24">
      <c r="B23" s="107" t="s">
        <v>98</v>
      </c>
      <c r="C23" s="108" t="s">
        <v>284</v>
      </c>
      <c r="D23" s="109" t="s">
        <v>277</v>
      </c>
    </row>
    <row r="24" spans="2:4" ht="12">
      <c r="B24" s="107" t="s">
        <v>98</v>
      </c>
      <c r="C24" s="108" t="s">
        <v>94</v>
      </c>
      <c r="D24" s="109" t="s">
        <v>95</v>
      </c>
    </row>
    <row r="25" spans="2:4" ht="12">
      <c r="B25" s="107" t="s">
        <v>98</v>
      </c>
      <c r="C25" s="108" t="s">
        <v>295</v>
      </c>
      <c r="D25" s="109" t="s">
        <v>296</v>
      </c>
    </row>
    <row r="26" spans="2:4" ht="48">
      <c r="B26" s="107" t="s">
        <v>98</v>
      </c>
      <c r="C26" s="108" t="s">
        <v>100</v>
      </c>
      <c r="D26" s="109" t="s">
        <v>163</v>
      </c>
    </row>
    <row r="27" spans="2:4" ht="12">
      <c r="B27" s="110" t="s">
        <v>101</v>
      </c>
      <c r="C27" s="276" t="s">
        <v>102</v>
      </c>
      <c r="D27" s="276"/>
    </row>
    <row r="28" spans="2:4" ht="24">
      <c r="B28" s="107" t="s">
        <v>101</v>
      </c>
      <c r="C28" s="108" t="s">
        <v>284</v>
      </c>
      <c r="D28" s="109" t="s">
        <v>277</v>
      </c>
    </row>
    <row r="29" spans="2:4" ht="12">
      <c r="B29" s="107" t="s">
        <v>101</v>
      </c>
      <c r="C29" s="108" t="s">
        <v>94</v>
      </c>
      <c r="D29" s="109" t="s">
        <v>95</v>
      </c>
    </row>
    <row r="30" spans="2:4" ht="24">
      <c r="B30" s="107" t="s">
        <v>101</v>
      </c>
      <c r="C30" s="108" t="s">
        <v>291</v>
      </c>
      <c r="D30" s="109" t="s">
        <v>186</v>
      </c>
    </row>
    <row r="31" spans="2:4" ht="24">
      <c r="B31" s="107" t="s">
        <v>101</v>
      </c>
      <c r="C31" s="108" t="s">
        <v>104</v>
      </c>
      <c r="D31" s="109" t="s">
        <v>116</v>
      </c>
    </row>
    <row r="32" spans="2:4" ht="24">
      <c r="B32" s="107" t="s">
        <v>101</v>
      </c>
      <c r="C32" s="108" t="s">
        <v>439</v>
      </c>
      <c r="D32" s="109" t="s">
        <v>440</v>
      </c>
    </row>
    <row r="33" spans="2:4" ht="12">
      <c r="B33" s="111">
        <v>811</v>
      </c>
      <c r="C33" s="111" t="s">
        <v>158</v>
      </c>
      <c r="D33" s="109" t="s">
        <v>159</v>
      </c>
    </row>
    <row r="34" spans="2:4" ht="36">
      <c r="B34" s="112">
        <v>811</v>
      </c>
      <c r="C34" s="112" t="s">
        <v>384</v>
      </c>
      <c r="D34" s="113" t="s">
        <v>385</v>
      </c>
    </row>
    <row r="35" spans="2:4" ht="36">
      <c r="B35" s="111">
        <v>811</v>
      </c>
      <c r="C35" s="114" t="s">
        <v>386</v>
      </c>
      <c r="D35" s="115" t="s">
        <v>387</v>
      </c>
    </row>
    <row r="36" spans="2:4" ht="24">
      <c r="B36" s="111">
        <v>811</v>
      </c>
      <c r="C36" s="108" t="s">
        <v>117</v>
      </c>
      <c r="D36" s="109" t="s">
        <v>118</v>
      </c>
    </row>
    <row r="37" spans="2:4" ht="24">
      <c r="B37" s="112">
        <v>811</v>
      </c>
      <c r="C37" s="107" t="s">
        <v>119</v>
      </c>
      <c r="D37" s="116" t="s">
        <v>187</v>
      </c>
    </row>
    <row r="38" spans="2:4" ht="36">
      <c r="B38" s="111">
        <v>811</v>
      </c>
      <c r="C38" s="111" t="s">
        <v>120</v>
      </c>
      <c r="D38" s="109" t="s">
        <v>121</v>
      </c>
    </row>
    <row r="39" spans="2:4" ht="48">
      <c r="B39" s="111">
        <v>811</v>
      </c>
      <c r="C39" s="111" t="s">
        <v>122</v>
      </c>
      <c r="D39" s="109" t="s">
        <v>225</v>
      </c>
    </row>
    <row r="40" spans="2:4" ht="48">
      <c r="B40" s="111">
        <v>811</v>
      </c>
      <c r="C40" s="111" t="s">
        <v>297</v>
      </c>
      <c r="D40" s="109" t="s">
        <v>188</v>
      </c>
    </row>
    <row r="41" spans="2:4" ht="24">
      <c r="B41" s="111">
        <v>811</v>
      </c>
      <c r="C41" s="111" t="s">
        <v>127</v>
      </c>
      <c r="D41" s="109" t="s">
        <v>189</v>
      </c>
    </row>
    <row r="42" spans="2:4" ht="24">
      <c r="B42" s="111">
        <v>811</v>
      </c>
      <c r="C42" s="111" t="s">
        <v>298</v>
      </c>
      <c r="D42" s="109" t="s">
        <v>190</v>
      </c>
    </row>
    <row r="43" spans="2:4" ht="24">
      <c r="B43" s="108">
        <v>811</v>
      </c>
      <c r="C43" s="108" t="s">
        <v>128</v>
      </c>
      <c r="D43" s="109" t="s">
        <v>131</v>
      </c>
    </row>
    <row r="44" spans="2:4" ht="24">
      <c r="B44" s="112">
        <v>811</v>
      </c>
      <c r="C44" s="112" t="s">
        <v>172</v>
      </c>
      <c r="D44" s="117" t="s">
        <v>173</v>
      </c>
    </row>
    <row r="45" spans="2:4" ht="24">
      <c r="B45" s="112">
        <v>811</v>
      </c>
      <c r="C45" s="112" t="s">
        <v>651</v>
      </c>
      <c r="D45" s="148" t="s">
        <v>650</v>
      </c>
    </row>
    <row r="46" spans="2:4" ht="36">
      <c r="B46" s="112">
        <v>811</v>
      </c>
      <c r="C46" s="112" t="s">
        <v>262</v>
      </c>
      <c r="D46" s="117" t="s">
        <v>261</v>
      </c>
    </row>
    <row r="47" spans="2:4" ht="48">
      <c r="B47" s="112">
        <v>811</v>
      </c>
      <c r="C47" s="112" t="s">
        <v>447</v>
      </c>
      <c r="D47" s="117" t="s">
        <v>449</v>
      </c>
    </row>
    <row r="48" spans="2:4" ht="12">
      <c r="B48" s="111">
        <v>811</v>
      </c>
      <c r="C48" s="108" t="s">
        <v>132</v>
      </c>
      <c r="D48" s="109" t="s">
        <v>135</v>
      </c>
    </row>
    <row r="49" spans="2:4" ht="36">
      <c r="B49" s="107" t="s">
        <v>101</v>
      </c>
      <c r="C49" s="112" t="s">
        <v>388</v>
      </c>
      <c r="D49" s="113" t="s">
        <v>228</v>
      </c>
    </row>
    <row r="50" spans="2:4" ht="24">
      <c r="B50" s="107" t="s">
        <v>101</v>
      </c>
      <c r="C50" s="111" t="s">
        <v>136</v>
      </c>
      <c r="D50" s="109" t="s">
        <v>125</v>
      </c>
    </row>
    <row r="51" spans="2:4" ht="24">
      <c r="B51" s="107" t="s">
        <v>101</v>
      </c>
      <c r="C51" s="111" t="s">
        <v>137</v>
      </c>
      <c r="D51" s="109" t="s">
        <v>191</v>
      </c>
    </row>
    <row r="52" spans="2:4" ht="24">
      <c r="B52" s="107" t="s">
        <v>101</v>
      </c>
      <c r="C52" s="111" t="s">
        <v>141</v>
      </c>
      <c r="D52" s="109" t="s">
        <v>142</v>
      </c>
    </row>
    <row r="53" spans="2:4" ht="24">
      <c r="B53" s="107" t="s">
        <v>101</v>
      </c>
      <c r="C53" s="111" t="s">
        <v>301</v>
      </c>
      <c r="D53" s="109" t="s">
        <v>30</v>
      </c>
    </row>
    <row r="54" spans="2:4" ht="24">
      <c r="B54" s="107" t="s">
        <v>101</v>
      </c>
      <c r="C54" s="111" t="s">
        <v>293</v>
      </c>
      <c r="D54" s="109" t="s">
        <v>229</v>
      </c>
    </row>
    <row r="55" spans="2:4" ht="36">
      <c r="B55" s="107" t="s">
        <v>101</v>
      </c>
      <c r="C55" s="111" t="s">
        <v>300</v>
      </c>
      <c r="D55" s="109" t="s">
        <v>192</v>
      </c>
    </row>
    <row r="56" spans="2:4" ht="12">
      <c r="B56" s="111">
        <v>811</v>
      </c>
      <c r="C56" s="111" t="s">
        <v>145</v>
      </c>
      <c r="D56" s="109" t="s">
        <v>146</v>
      </c>
    </row>
    <row r="57" spans="2:4" ht="60">
      <c r="B57" s="112">
        <v>811</v>
      </c>
      <c r="C57" s="112" t="s">
        <v>147</v>
      </c>
      <c r="D57" s="117" t="s">
        <v>196</v>
      </c>
    </row>
    <row r="58" spans="2:4" ht="48">
      <c r="B58" s="112">
        <v>811</v>
      </c>
      <c r="C58" s="112" t="s">
        <v>148</v>
      </c>
      <c r="D58" s="117" t="s">
        <v>197</v>
      </c>
    </row>
    <row r="59" spans="2:4" ht="24">
      <c r="B59" s="112">
        <v>811</v>
      </c>
      <c r="C59" s="112" t="s">
        <v>250</v>
      </c>
      <c r="D59" s="117" t="s">
        <v>193</v>
      </c>
    </row>
    <row r="60" spans="2:4" ht="36">
      <c r="B60" s="111">
        <v>811</v>
      </c>
      <c r="C60" s="111" t="s">
        <v>299</v>
      </c>
      <c r="D60" s="118" t="s">
        <v>194</v>
      </c>
    </row>
    <row r="61" spans="2:4" ht="12">
      <c r="B61" s="112">
        <v>811</v>
      </c>
      <c r="C61" s="112" t="s">
        <v>302</v>
      </c>
      <c r="D61" s="117" t="s">
        <v>628</v>
      </c>
    </row>
    <row r="62" spans="2:4" ht="36">
      <c r="B62" s="111">
        <v>811</v>
      </c>
      <c r="C62" s="111" t="s">
        <v>89</v>
      </c>
      <c r="D62" s="109" t="s">
        <v>90</v>
      </c>
    </row>
    <row r="63" spans="2:4" ht="24">
      <c r="B63" s="111">
        <v>811</v>
      </c>
      <c r="C63" s="107" t="s">
        <v>149</v>
      </c>
      <c r="D63" s="119" t="s">
        <v>150</v>
      </c>
    </row>
    <row r="64" spans="2:4" ht="48">
      <c r="B64" s="111">
        <v>811</v>
      </c>
      <c r="C64" s="120" t="s">
        <v>160</v>
      </c>
      <c r="D64" s="121" t="s">
        <v>161</v>
      </c>
    </row>
    <row r="65" spans="2:4" ht="36">
      <c r="B65" s="111">
        <v>811</v>
      </c>
      <c r="C65" s="120" t="s">
        <v>231</v>
      </c>
      <c r="D65" s="131" t="s">
        <v>232</v>
      </c>
    </row>
    <row r="66" spans="2:4" ht="36">
      <c r="B66" s="111">
        <v>811</v>
      </c>
      <c r="C66" s="122" t="s">
        <v>226</v>
      </c>
      <c r="D66" s="123" t="s">
        <v>227</v>
      </c>
    </row>
    <row r="67" spans="2:4" ht="36">
      <c r="B67" s="111">
        <v>811</v>
      </c>
      <c r="C67" s="122" t="s">
        <v>664</v>
      </c>
      <c r="D67" s="123" t="s">
        <v>665</v>
      </c>
    </row>
    <row r="68" spans="2:4" ht="48">
      <c r="B68" s="111">
        <v>811</v>
      </c>
      <c r="C68" s="122" t="s">
        <v>672</v>
      </c>
      <c r="D68" s="123" t="s">
        <v>673</v>
      </c>
    </row>
    <row r="69" spans="2:4" ht="12">
      <c r="B69" s="107" t="s">
        <v>101</v>
      </c>
      <c r="C69" s="111" t="s">
        <v>151</v>
      </c>
      <c r="D69" s="109" t="s">
        <v>152</v>
      </c>
    </row>
    <row r="70" spans="2:4" ht="24">
      <c r="B70" s="108">
        <v>811</v>
      </c>
      <c r="C70" s="108" t="s">
        <v>153</v>
      </c>
      <c r="D70" s="109" t="s">
        <v>154</v>
      </c>
    </row>
    <row r="71" spans="2:4" ht="12">
      <c r="B71" s="108">
        <v>811</v>
      </c>
      <c r="C71" s="108" t="s">
        <v>295</v>
      </c>
      <c r="D71" s="109" t="s">
        <v>296</v>
      </c>
    </row>
    <row r="72" spans="2:4" ht="48">
      <c r="B72" s="107" t="s">
        <v>101</v>
      </c>
      <c r="C72" s="108" t="s">
        <v>100</v>
      </c>
      <c r="D72" s="109" t="s">
        <v>198</v>
      </c>
    </row>
    <row r="73" spans="2:4" ht="36">
      <c r="B73" s="111">
        <v>811</v>
      </c>
      <c r="C73" s="111" t="s">
        <v>230</v>
      </c>
      <c r="D73" s="109" t="s">
        <v>195</v>
      </c>
    </row>
    <row r="74" spans="2:4" ht="24">
      <c r="B74" s="111">
        <v>811</v>
      </c>
      <c r="C74" s="111" t="s">
        <v>389</v>
      </c>
      <c r="D74" s="109" t="s">
        <v>394</v>
      </c>
    </row>
  </sheetData>
  <sheetProtection/>
  <mergeCells count="8">
    <mergeCell ref="C22:D22"/>
    <mergeCell ref="D10:D11"/>
    <mergeCell ref="C27:D27"/>
    <mergeCell ref="B6:D6"/>
    <mergeCell ref="B7:D7"/>
    <mergeCell ref="C12:D12"/>
    <mergeCell ref="B10:C10"/>
    <mergeCell ref="B8:D8"/>
  </mergeCells>
  <printOptions/>
  <pageMargins left="0.32" right="0.19" top="0.27" bottom="0.39" header="0.27" footer="0.5"/>
  <pageSetup horizontalDpi="600" verticalDpi="600" orientation="portrait" paperSize="9" scale="82" r:id="rId1"/>
  <rowBreaks count="1" manualBreakCount="1">
    <brk id="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C1:O105"/>
  <sheetViews>
    <sheetView tabSelected="1" zoomScalePageLayoutView="0" workbookViewId="0" topLeftCell="D1">
      <selection activeCell="O18" sqref="O18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3" width="27.875" style="3" customWidth="1"/>
    <col min="4" max="4" width="153.75390625" style="3" customWidth="1"/>
    <col min="5" max="5" width="11.875" style="14" hidden="1" customWidth="1"/>
    <col min="6" max="6" width="12.25390625" style="3" hidden="1" customWidth="1"/>
    <col min="7" max="7" width="11.125" style="3" hidden="1" customWidth="1"/>
    <col min="8" max="8" width="14.625" style="15" hidden="1" customWidth="1"/>
    <col min="9" max="9" width="13.125" style="3" hidden="1" customWidth="1"/>
    <col min="10" max="10" width="13.375" style="3" hidden="1" customWidth="1"/>
    <col min="11" max="11" width="13.25390625" style="3" hidden="1" customWidth="1"/>
    <col min="12" max="12" width="11.375" style="3" hidden="1" customWidth="1"/>
    <col min="13" max="13" width="14.00390625" style="3" customWidth="1"/>
    <col min="14" max="16384" width="9.125" style="3" customWidth="1"/>
  </cols>
  <sheetData>
    <row r="1" spans="3:13" ht="12.75">
      <c r="C1" s="1"/>
      <c r="D1" s="2"/>
      <c r="E1" s="2"/>
      <c r="G1" s="82"/>
      <c r="I1" s="82"/>
      <c r="M1" s="82" t="s">
        <v>72</v>
      </c>
    </row>
    <row r="2" spans="4:13" ht="12.75">
      <c r="D2" s="5"/>
      <c r="E2" s="5"/>
      <c r="G2" s="4"/>
      <c r="I2" s="4"/>
      <c r="M2" s="4" t="s">
        <v>631</v>
      </c>
    </row>
    <row r="3" spans="4:13" ht="12.75">
      <c r="D3" s="5"/>
      <c r="E3" s="5"/>
      <c r="G3" s="4"/>
      <c r="I3" s="4"/>
      <c r="M3" s="4" t="s">
        <v>466</v>
      </c>
    </row>
    <row r="4" spans="4:13" ht="12.75">
      <c r="D4" s="5"/>
      <c r="E4" s="5"/>
      <c r="G4" s="4"/>
      <c r="I4" s="4"/>
      <c r="M4" s="4" t="s">
        <v>468</v>
      </c>
    </row>
    <row r="5" spans="3:4" ht="12.75">
      <c r="C5" s="4"/>
      <c r="D5" s="4"/>
    </row>
    <row r="6" spans="3:4" ht="12.75">
      <c r="C6" s="4"/>
      <c r="D6" s="4"/>
    </row>
    <row r="7" spans="3:4" ht="12.75">
      <c r="C7" s="4"/>
      <c r="D7" s="4"/>
    </row>
    <row r="8" spans="3:4" ht="12.75">
      <c r="C8" s="4"/>
      <c r="D8" s="4"/>
    </row>
    <row r="9" spans="3:5" ht="12.75">
      <c r="C9" s="274" t="s">
        <v>103</v>
      </c>
      <c r="D9" s="280"/>
      <c r="E9" s="280"/>
    </row>
    <row r="10" spans="3:5" ht="12.75">
      <c r="C10" s="154"/>
      <c r="D10" s="154"/>
      <c r="E10" s="4"/>
    </row>
    <row r="11" spans="3:13" s="21" customFormat="1" ht="36" customHeight="1">
      <c r="C11" s="155" t="s">
        <v>40</v>
      </c>
      <c r="D11" s="6" t="s">
        <v>166</v>
      </c>
      <c r="E11" s="6" t="s">
        <v>404</v>
      </c>
      <c r="F11" s="78" t="s">
        <v>441</v>
      </c>
      <c r="G11" s="6" t="s">
        <v>404</v>
      </c>
      <c r="H11" s="156" t="s">
        <v>263</v>
      </c>
      <c r="I11" s="6" t="s">
        <v>404</v>
      </c>
      <c r="J11" s="6" t="s">
        <v>441</v>
      </c>
      <c r="K11" s="6" t="s">
        <v>648</v>
      </c>
      <c r="L11" s="6" t="s">
        <v>648</v>
      </c>
      <c r="M11" s="6" t="s">
        <v>648</v>
      </c>
    </row>
    <row r="12" spans="3:13" s="21" customFormat="1" ht="12.75">
      <c r="C12" s="157"/>
      <c r="D12" s="157" t="s">
        <v>622</v>
      </c>
      <c r="E12" s="158" t="e">
        <f>E13+E41</f>
        <v>#REF!</v>
      </c>
      <c r="F12" s="9">
        <f>F13+F41</f>
        <v>10603.8</v>
      </c>
      <c r="G12" s="159" t="e">
        <f>E12+F12</f>
        <v>#REF!</v>
      </c>
      <c r="H12" s="160" t="e">
        <f>H13+H41</f>
        <v>#REF!</v>
      </c>
      <c r="I12" s="159" t="e">
        <f>G12+H12</f>
        <v>#REF!</v>
      </c>
      <c r="J12" s="78" t="e">
        <f>J13+J41</f>
        <v>#REF!</v>
      </c>
      <c r="K12" s="91" t="e">
        <f>I12+J12</f>
        <v>#REF!</v>
      </c>
      <c r="L12" s="91" t="e">
        <f>L13+L41</f>
        <v>#REF!</v>
      </c>
      <c r="M12" s="91">
        <f>M13+M41</f>
        <v>209877.40000000002</v>
      </c>
    </row>
    <row r="13" spans="3:13" s="21" customFormat="1" ht="12.75">
      <c r="C13" s="6" t="s">
        <v>285</v>
      </c>
      <c r="D13" s="161" t="s">
        <v>624</v>
      </c>
      <c r="E13" s="158" t="e">
        <f>E14+E26</f>
        <v>#REF!</v>
      </c>
      <c r="F13" s="9"/>
      <c r="G13" s="159" t="e">
        <f aca="true" t="shared" si="0" ref="G13:G92">E13+F13</f>
        <v>#REF!</v>
      </c>
      <c r="H13" s="160" t="e">
        <f>H14+H26</f>
        <v>#REF!</v>
      </c>
      <c r="I13" s="159" t="e">
        <f aca="true" t="shared" si="1" ref="I13:I95">G13+H13</f>
        <v>#REF!</v>
      </c>
      <c r="J13" s="78" t="e">
        <f>J14+J26</f>
        <v>#REF!</v>
      </c>
      <c r="K13" s="91" t="e">
        <f>I13+J13</f>
        <v>#REF!</v>
      </c>
      <c r="L13" s="91" t="e">
        <f>L14+L26</f>
        <v>#REF!</v>
      </c>
      <c r="M13" s="91">
        <f>M14+M26</f>
        <v>52142.09999999999</v>
      </c>
    </row>
    <row r="14" spans="3:13" s="21" customFormat="1" ht="12.75">
      <c r="C14" s="6"/>
      <c r="D14" s="157" t="s">
        <v>286</v>
      </c>
      <c r="E14" s="158">
        <f>SUM(E15:E25)</f>
        <v>36497</v>
      </c>
      <c r="F14" s="9"/>
      <c r="G14" s="159">
        <f t="shared" si="0"/>
        <v>36497</v>
      </c>
      <c r="H14" s="160" t="e">
        <f>H15+H16+H19+H20+H21+#REF!+H24+H22+H23+H25</f>
        <v>#REF!</v>
      </c>
      <c r="I14" s="159" t="e">
        <f t="shared" si="1"/>
        <v>#REF!</v>
      </c>
      <c r="J14" s="78" t="e">
        <f>J15+J16+J19+J20+J21+#REF!+J24+J22+J23+J25</f>
        <v>#REF!</v>
      </c>
      <c r="K14" s="91" t="e">
        <f aca="true" t="shared" si="2" ref="K14:K90">I14+J14</f>
        <v>#REF!</v>
      </c>
      <c r="L14" s="91" t="e">
        <f>L15+L16+L17+L18+L19+L20+L21+#REF!+L22+L23+L24+L25</f>
        <v>#REF!</v>
      </c>
      <c r="M14" s="91">
        <f>M15+M16+M17+M18+M19+M20+M21+M22+M23+M24+M25</f>
        <v>41482.899999999994</v>
      </c>
    </row>
    <row r="15" spans="3:13" ht="25.5">
      <c r="C15" s="162" t="s">
        <v>167</v>
      </c>
      <c r="D15" s="163" t="s">
        <v>618</v>
      </c>
      <c r="E15" s="164">
        <v>30400</v>
      </c>
      <c r="F15" s="13">
        <v>-100</v>
      </c>
      <c r="G15" s="165">
        <f t="shared" si="0"/>
        <v>30300</v>
      </c>
      <c r="H15" s="166"/>
      <c r="I15" s="165">
        <f t="shared" si="1"/>
        <v>30300</v>
      </c>
      <c r="J15" s="17"/>
      <c r="K15" s="92">
        <f t="shared" si="2"/>
        <v>30300</v>
      </c>
      <c r="L15" s="17">
        <v>5170</v>
      </c>
      <c r="M15" s="125">
        <f aca="true" t="shared" si="3" ref="M15:M84">K15+L15</f>
        <v>35470</v>
      </c>
    </row>
    <row r="16" spans="3:13" ht="45" customHeight="1">
      <c r="C16" s="162" t="s">
        <v>77</v>
      </c>
      <c r="D16" s="163" t="s">
        <v>206</v>
      </c>
      <c r="E16" s="164">
        <v>58</v>
      </c>
      <c r="F16" s="13">
        <v>100</v>
      </c>
      <c r="G16" s="165">
        <f t="shared" si="0"/>
        <v>158</v>
      </c>
      <c r="H16" s="166"/>
      <c r="I16" s="165">
        <f t="shared" si="1"/>
        <v>158</v>
      </c>
      <c r="J16" s="17"/>
      <c r="K16" s="92">
        <f t="shared" si="2"/>
        <v>158</v>
      </c>
      <c r="L16" s="17">
        <v>-53</v>
      </c>
      <c r="M16" s="125">
        <f t="shared" si="3"/>
        <v>105</v>
      </c>
    </row>
    <row r="17" spans="3:13" ht="12.75">
      <c r="C17" s="259" t="s">
        <v>542</v>
      </c>
      <c r="D17" s="260" t="s">
        <v>541</v>
      </c>
      <c r="E17" s="164"/>
      <c r="F17" s="13"/>
      <c r="G17" s="165"/>
      <c r="H17" s="166"/>
      <c r="I17" s="165"/>
      <c r="J17" s="17"/>
      <c r="K17" s="92"/>
      <c r="L17" s="17">
        <v>140</v>
      </c>
      <c r="M17" s="125">
        <f t="shared" si="3"/>
        <v>140</v>
      </c>
    </row>
    <row r="18" spans="3:13" ht="38.25">
      <c r="C18" s="259" t="s">
        <v>544</v>
      </c>
      <c r="D18" s="258" t="s">
        <v>543</v>
      </c>
      <c r="E18" s="164"/>
      <c r="F18" s="13"/>
      <c r="G18" s="165"/>
      <c r="H18" s="166"/>
      <c r="I18" s="165"/>
      <c r="J18" s="17"/>
      <c r="K18" s="92"/>
      <c r="L18" s="17">
        <v>45.6</v>
      </c>
      <c r="M18" s="125">
        <f t="shared" si="3"/>
        <v>45.6</v>
      </c>
    </row>
    <row r="19" spans="3:13" ht="25.5">
      <c r="C19" s="167" t="s">
        <v>215</v>
      </c>
      <c r="D19" s="168" t="s">
        <v>216</v>
      </c>
      <c r="E19" s="169">
        <v>318</v>
      </c>
      <c r="F19" s="13"/>
      <c r="G19" s="165">
        <f t="shared" si="0"/>
        <v>318</v>
      </c>
      <c r="H19" s="166"/>
      <c r="I19" s="165">
        <f t="shared" si="1"/>
        <v>318</v>
      </c>
      <c r="J19" s="17"/>
      <c r="K19" s="92">
        <f t="shared" si="2"/>
        <v>318</v>
      </c>
      <c r="L19" s="17">
        <v>-30</v>
      </c>
      <c r="M19" s="125">
        <f t="shared" si="3"/>
        <v>288</v>
      </c>
    </row>
    <row r="20" spans="3:13" ht="25.5">
      <c r="C20" s="167" t="s">
        <v>217</v>
      </c>
      <c r="D20" s="151" t="s">
        <v>218</v>
      </c>
      <c r="E20" s="169">
        <v>9</v>
      </c>
      <c r="F20" s="13"/>
      <c r="G20" s="165">
        <f t="shared" si="0"/>
        <v>9</v>
      </c>
      <c r="H20" s="166"/>
      <c r="I20" s="165">
        <f t="shared" si="1"/>
        <v>9</v>
      </c>
      <c r="J20" s="17"/>
      <c r="K20" s="92">
        <f t="shared" si="2"/>
        <v>9</v>
      </c>
      <c r="L20" s="17">
        <v>-3</v>
      </c>
      <c r="M20" s="125">
        <f t="shared" si="3"/>
        <v>6</v>
      </c>
    </row>
    <row r="21" spans="3:13" ht="25.5">
      <c r="C21" s="167" t="s">
        <v>219</v>
      </c>
      <c r="D21" s="168" t="s">
        <v>220</v>
      </c>
      <c r="E21" s="169">
        <v>530</v>
      </c>
      <c r="F21" s="13"/>
      <c r="G21" s="165">
        <f t="shared" si="0"/>
        <v>530</v>
      </c>
      <c r="H21" s="166"/>
      <c r="I21" s="165">
        <f t="shared" si="1"/>
        <v>530</v>
      </c>
      <c r="J21" s="17"/>
      <c r="K21" s="92">
        <f t="shared" si="2"/>
        <v>530</v>
      </c>
      <c r="L21" s="17">
        <v>-59</v>
      </c>
      <c r="M21" s="125">
        <f t="shared" si="3"/>
        <v>471</v>
      </c>
    </row>
    <row r="22" spans="3:13" ht="12.75">
      <c r="C22" s="152" t="s">
        <v>211</v>
      </c>
      <c r="D22" s="11" t="s">
        <v>258</v>
      </c>
      <c r="E22" s="164">
        <v>4301</v>
      </c>
      <c r="F22" s="13"/>
      <c r="G22" s="165">
        <f>E22+F22</f>
        <v>4301</v>
      </c>
      <c r="H22" s="166"/>
      <c r="I22" s="165">
        <f>G22+H22</f>
        <v>4301</v>
      </c>
      <c r="J22" s="17"/>
      <c r="K22" s="92">
        <f>I22+J22</f>
        <v>4301</v>
      </c>
      <c r="L22" s="17">
        <v>-151.4</v>
      </c>
      <c r="M22" s="125">
        <f t="shared" si="3"/>
        <v>4149.6</v>
      </c>
    </row>
    <row r="23" spans="3:13" ht="12.75">
      <c r="C23" s="152" t="s">
        <v>399</v>
      </c>
      <c r="D23" s="11" t="s">
        <v>259</v>
      </c>
      <c r="E23" s="164">
        <v>176</v>
      </c>
      <c r="F23" s="13"/>
      <c r="G23" s="165">
        <f>E23+F23</f>
        <v>176</v>
      </c>
      <c r="H23" s="166"/>
      <c r="I23" s="165">
        <f>G23+H23</f>
        <v>176</v>
      </c>
      <c r="J23" s="17"/>
      <c r="K23" s="92">
        <f>I23+J23</f>
        <v>176</v>
      </c>
      <c r="L23" s="17">
        <v>-70.3</v>
      </c>
      <c r="M23" s="125">
        <f t="shared" si="3"/>
        <v>105.7</v>
      </c>
    </row>
    <row r="24" spans="3:13" ht="17.25" customHeight="1">
      <c r="C24" s="162" t="s">
        <v>398</v>
      </c>
      <c r="D24" s="163" t="s">
        <v>212</v>
      </c>
      <c r="E24" s="164">
        <v>35</v>
      </c>
      <c r="F24" s="13"/>
      <c r="G24" s="165">
        <f t="shared" si="0"/>
        <v>35</v>
      </c>
      <c r="H24" s="166"/>
      <c r="I24" s="165">
        <f t="shared" si="1"/>
        <v>35</v>
      </c>
      <c r="J24" s="17"/>
      <c r="K24" s="92">
        <f t="shared" si="2"/>
        <v>35</v>
      </c>
      <c r="L24" s="17">
        <v>11</v>
      </c>
      <c r="M24" s="125">
        <f t="shared" si="3"/>
        <v>46</v>
      </c>
    </row>
    <row r="25" spans="3:13" ht="25.5">
      <c r="C25" s="152" t="s">
        <v>171</v>
      </c>
      <c r="D25" s="11" t="s">
        <v>213</v>
      </c>
      <c r="E25" s="164">
        <v>670</v>
      </c>
      <c r="F25" s="13"/>
      <c r="G25" s="165">
        <f t="shared" si="0"/>
        <v>670</v>
      </c>
      <c r="H25" s="166"/>
      <c r="I25" s="165">
        <f t="shared" si="1"/>
        <v>670</v>
      </c>
      <c r="J25" s="17"/>
      <c r="K25" s="92">
        <f t="shared" si="2"/>
        <v>670</v>
      </c>
      <c r="L25" s="17">
        <v>-14</v>
      </c>
      <c r="M25" s="125">
        <f t="shared" si="3"/>
        <v>656</v>
      </c>
    </row>
    <row r="26" spans="3:13" ht="12.75">
      <c r="C26" s="153"/>
      <c r="D26" s="6" t="s">
        <v>287</v>
      </c>
      <c r="E26" s="158" t="e">
        <f>E27+E28+#REF!+E34+E35+E36+#REF!+E37+E38+E39+E40</f>
        <v>#REF!</v>
      </c>
      <c r="F26" s="13"/>
      <c r="G26" s="159" t="e">
        <f t="shared" si="0"/>
        <v>#REF!</v>
      </c>
      <c r="H26" s="160" t="e">
        <f>H27+H28+#REF!+H34+H35+H36+#REF!+H37+H38+H39+H40</f>
        <v>#REF!</v>
      </c>
      <c r="I26" s="159" t="e">
        <f t="shared" si="1"/>
        <v>#REF!</v>
      </c>
      <c r="J26" s="78" t="e">
        <f>J27+J28+#REF!+J33+J34+J35+J36+#REF!+J37+J38+J39+J40</f>
        <v>#REF!</v>
      </c>
      <c r="K26" s="91" t="e">
        <f t="shared" si="2"/>
        <v>#REF!</v>
      </c>
      <c r="L26" s="91" t="e">
        <f>L27+L28+#REF!+L33+L34+L35+L36+#REF!+L37+L38+L39+L40+L29+L30+L31+L32</f>
        <v>#REF!</v>
      </c>
      <c r="M26" s="91">
        <f>M27+M28+M33+M34+M35+M36+M37+M38+M39+M40+M29+M30+M31+M32</f>
        <v>10659.199999999999</v>
      </c>
    </row>
    <row r="27" spans="3:13" ht="25.5">
      <c r="C27" s="152" t="s">
        <v>174</v>
      </c>
      <c r="D27" s="11" t="s">
        <v>92</v>
      </c>
      <c r="E27" s="164">
        <v>1088</v>
      </c>
      <c r="F27" s="13"/>
      <c r="G27" s="165">
        <f t="shared" si="0"/>
        <v>1088</v>
      </c>
      <c r="H27" s="166"/>
      <c r="I27" s="165">
        <f t="shared" si="1"/>
        <v>1088</v>
      </c>
      <c r="J27" s="17"/>
      <c r="K27" s="92">
        <f t="shared" si="2"/>
        <v>1088</v>
      </c>
      <c r="L27" s="17">
        <v>608.2</v>
      </c>
      <c r="M27" s="125">
        <f t="shared" si="3"/>
        <v>1696.2</v>
      </c>
    </row>
    <row r="28" spans="3:13" ht="25.5">
      <c r="C28" s="152" t="s">
        <v>93</v>
      </c>
      <c r="D28" s="11" t="s">
        <v>162</v>
      </c>
      <c r="E28" s="164">
        <v>243</v>
      </c>
      <c r="F28" s="13"/>
      <c r="G28" s="165">
        <f t="shared" si="0"/>
        <v>243</v>
      </c>
      <c r="H28" s="166"/>
      <c r="I28" s="165">
        <f t="shared" si="1"/>
        <v>243</v>
      </c>
      <c r="J28" s="17"/>
      <c r="K28" s="92">
        <f t="shared" si="2"/>
        <v>243</v>
      </c>
      <c r="L28" s="17">
        <v>140.8</v>
      </c>
      <c r="M28" s="125">
        <f t="shared" si="3"/>
        <v>383.8</v>
      </c>
    </row>
    <row r="29" spans="3:13" ht="12.75">
      <c r="C29" s="259" t="s">
        <v>549</v>
      </c>
      <c r="D29" s="258" t="s">
        <v>545</v>
      </c>
      <c r="E29" s="164"/>
      <c r="F29" s="13"/>
      <c r="G29" s="165"/>
      <c r="H29" s="166"/>
      <c r="I29" s="165"/>
      <c r="J29" s="17"/>
      <c r="K29" s="92"/>
      <c r="L29" s="17">
        <v>11.6</v>
      </c>
      <c r="M29" s="125">
        <f t="shared" si="3"/>
        <v>11.6</v>
      </c>
    </row>
    <row r="30" spans="3:13" ht="12.75">
      <c r="C30" s="259" t="s">
        <v>550</v>
      </c>
      <c r="D30" s="258" t="s">
        <v>546</v>
      </c>
      <c r="E30" s="164"/>
      <c r="F30" s="13"/>
      <c r="G30" s="165"/>
      <c r="H30" s="166"/>
      <c r="I30" s="165"/>
      <c r="J30" s="17"/>
      <c r="K30" s="92"/>
      <c r="L30" s="17">
        <v>20</v>
      </c>
      <c r="M30" s="125">
        <f t="shared" si="3"/>
        <v>20</v>
      </c>
    </row>
    <row r="31" spans="3:13" ht="12.75">
      <c r="C31" s="259" t="s">
        <v>552</v>
      </c>
      <c r="D31" s="258" t="s">
        <v>547</v>
      </c>
      <c r="E31" s="164"/>
      <c r="F31" s="13"/>
      <c r="G31" s="165"/>
      <c r="H31" s="166"/>
      <c r="I31" s="165"/>
      <c r="J31" s="17"/>
      <c r="K31" s="92"/>
      <c r="L31" s="17">
        <v>48</v>
      </c>
      <c r="M31" s="125">
        <f t="shared" si="3"/>
        <v>48</v>
      </c>
    </row>
    <row r="32" spans="3:13" ht="12.75">
      <c r="C32" s="259" t="s">
        <v>551</v>
      </c>
      <c r="D32" s="258" t="s">
        <v>548</v>
      </c>
      <c r="E32" s="164"/>
      <c r="F32" s="13"/>
      <c r="G32" s="165"/>
      <c r="H32" s="166"/>
      <c r="I32" s="165"/>
      <c r="J32" s="17"/>
      <c r="K32" s="92"/>
      <c r="L32" s="17">
        <v>73.8</v>
      </c>
      <c r="M32" s="125">
        <f t="shared" si="3"/>
        <v>73.8</v>
      </c>
    </row>
    <row r="33" spans="3:13" ht="38.25">
      <c r="C33" s="152" t="s">
        <v>175</v>
      </c>
      <c r="D33" s="11" t="s">
        <v>210</v>
      </c>
      <c r="E33" s="164"/>
      <c r="F33" s="13"/>
      <c r="G33" s="165"/>
      <c r="H33" s="166"/>
      <c r="I33" s="165"/>
      <c r="J33" s="17">
        <v>7400</v>
      </c>
      <c r="K33" s="92">
        <f t="shared" si="2"/>
        <v>7400</v>
      </c>
      <c r="L33" s="17">
        <v>151.9</v>
      </c>
      <c r="M33" s="125">
        <f t="shared" si="3"/>
        <v>7551.9</v>
      </c>
    </row>
    <row r="34" spans="3:13" ht="12.75">
      <c r="C34" s="152" t="s">
        <v>176</v>
      </c>
      <c r="D34" s="11" t="s">
        <v>268</v>
      </c>
      <c r="E34" s="164">
        <v>85</v>
      </c>
      <c r="F34" s="13"/>
      <c r="G34" s="165">
        <f t="shared" si="0"/>
        <v>85</v>
      </c>
      <c r="H34" s="166"/>
      <c r="I34" s="165">
        <f t="shared" si="1"/>
        <v>85</v>
      </c>
      <c r="J34" s="17"/>
      <c r="K34" s="92">
        <f t="shared" si="2"/>
        <v>85</v>
      </c>
      <c r="L34" s="17">
        <v>366.9</v>
      </c>
      <c r="M34" s="125">
        <f t="shared" si="3"/>
        <v>451.9</v>
      </c>
    </row>
    <row r="35" spans="3:13" ht="38.25">
      <c r="C35" s="167" t="s">
        <v>270</v>
      </c>
      <c r="D35" s="163" t="s">
        <v>233</v>
      </c>
      <c r="E35" s="164">
        <v>25</v>
      </c>
      <c r="F35" s="13"/>
      <c r="G35" s="165">
        <f t="shared" si="0"/>
        <v>25</v>
      </c>
      <c r="H35" s="166"/>
      <c r="I35" s="165">
        <f t="shared" si="1"/>
        <v>25</v>
      </c>
      <c r="J35" s="17">
        <v>-10</v>
      </c>
      <c r="K35" s="92">
        <f t="shared" si="2"/>
        <v>15</v>
      </c>
      <c r="L35" s="17">
        <v>-7</v>
      </c>
      <c r="M35" s="125">
        <f t="shared" si="3"/>
        <v>8</v>
      </c>
    </row>
    <row r="36" spans="3:13" ht="25.5">
      <c r="C36" s="167" t="s">
        <v>271</v>
      </c>
      <c r="D36" s="170" t="s">
        <v>243</v>
      </c>
      <c r="E36" s="164">
        <v>20</v>
      </c>
      <c r="F36" s="13"/>
      <c r="G36" s="165">
        <f t="shared" si="0"/>
        <v>20</v>
      </c>
      <c r="H36" s="166"/>
      <c r="I36" s="165">
        <f t="shared" si="1"/>
        <v>20</v>
      </c>
      <c r="J36" s="17">
        <v>10</v>
      </c>
      <c r="K36" s="92">
        <f t="shared" si="2"/>
        <v>30</v>
      </c>
      <c r="L36" s="17">
        <v>35</v>
      </c>
      <c r="M36" s="125">
        <f t="shared" si="3"/>
        <v>65</v>
      </c>
    </row>
    <row r="37" spans="3:13" ht="12.75">
      <c r="C37" s="167" t="s">
        <v>273</v>
      </c>
      <c r="D37" s="171" t="s">
        <v>76</v>
      </c>
      <c r="E37" s="164">
        <v>10</v>
      </c>
      <c r="F37" s="13"/>
      <c r="G37" s="165">
        <f t="shared" si="0"/>
        <v>10</v>
      </c>
      <c r="H37" s="166"/>
      <c r="I37" s="165">
        <f t="shared" si="1"/>
        <v>10</v>
      </c>
      <c r="J37" s="17">
        <v>15</v>
      </c>
      <c r="K37" s="92">
        <f t="shared" si="2"/>
        <v>25</v>
      </c>
      <c r="L37" s="17">
        <v>-9</v>
      </c>
      <c r="M37" s="125">
        <f t="shared" si="3"/>
        <v>16</v>
      </c>
    </row>
    <row r="38" spans="3:13" ht="12.75">
      <c r="C38" s="167" t="s">
        <v>272</v>
      </c>
      <c r="D38" s="170" t="s">
        <v>165</v>
      </c>
      <c r="E38" s="164">
        <v>35</v>
      </c>
      <c r="F38" s="13"/>
      <c r="G38" s="165">
        <f t="shared" si="0"/>
        <v>35</v>
      </c>
      <c r="H38" s="166"/>
      <c r="I38" s="165">
        <f t="shared" si="1"/>
        <v>35</v>
      </c>
      <c r="J38" s="17"/>
      <c r="K38" s="92">
        <f t="shared" si="2"/>
        <v>35</v>
      </c>
      <c r="L38" s="17">
        <v>-2</v>
      </c>
      <c r="M38" s="125">
        <f t="shared" si="3"/>
        <v>33</v>
      </c>
    </row>
    <row r="39" spans="3:13" ht="12.75">
      <c r="C39" s="172" t="s">
        <v>274</v>
      </c>
      <c r="D39" s="171" t="s">
        <v>275</v>
      </c>
      <c r="E39" s="164">
        <v>60</v>
      </c>
      <c r="F39" s="13"/>
      <c r="G39" s="165">
        <f t="shared" si="0"/>
        <v>60</v>
      </c>
      <c r="H39" s="166"/>
      <c r="I39" s="165">
        <f t="shared" si="1"/>
        <v>60</v>
      </c>
      <c r="J39" s="17"/>
      <c r="K39" s="92">
        <f t="shared" si="2"/>
        <v>60</v>
      </c>
      <c r="L39" s="17">
        <v>-57</v>
      </c>
      <c r="M39" s="125">
        <f t="shared" si="3"/>
        <v>3</v>
      </c>
    </row>
    <row r="40" spans="3:13" ht="12.75">
      <c r="C40" s="172" t="s">
        <v>284</v>
      </c>
      <c r="D40" s="173" t="s">
        <v>277</v>
      </c>
      <c r="E40" s="164">
        <v>321</v>
      </c>
      <c r="F40" s="13"/>
      <c r="G40" s="165">
        <f t="shared" si="0"/>
        <v>321</v>
      </c>
      <c r="H40" s="166"/>
      <c r="I40" s="165">
        <f t="shared" si="1"/>
        <v>321</v>
      </c>
      <c r="J40" s="17"/>
      <c r="K40" s="92">
        <f t="shared" si="2"/>
        <v>321</v>
      </c>
      <c r="L40" s="17">
        <v>-24</v>
      </c>
      <c r="M40" s="125">
        <f t="shared" si="3"/>
        <v>297</v>
      </c>
    </row>
    <row r="41" spans="3:13" s="21" customFormat="1" ht="12.75">
      <c r="C41" s="174" t="s">
        <v>288</v>
      </c>
      <c r="D41" s="175" t="s">
        <v>625</v>
      </c>
      <c r="E41" s="176">
        <f>E42</f>
        <v>121272.8</v>
      </c>
      <c r="F41" s="9">
        <f>F42+F94</f>
        <v>10603.8</v>
      </c>
      <c r="G41" s="159">
        <f t="shared" si="0"/>
        <v>131876.6</v>
      </c>
      <c r="H41" s="160">
        <f>H42+H94</f>
        <v>10560.2</v>
      </c>
      <c r="I41" s="159">
        <f t="shared" si="1"/>
        <v>142436.80000000002</v>
      </c>
      <c r="J41" s="78">
        <f>J42+J94</f>
        <v>7719.5</v>
      </c>
      <c r="K41" s="91">
        <f t="shared" si="2"/>
        <v>150156.30000000002</v>
      </c>
      <c r="L41" s="91">
        <f>L43+L47+L59+L78+L94</f>
        <v>7579</v>
      </c>
      <c r="M41" s="91">
        <f>M43+M47+M59+M78+M94</f>
        <v>157735.30000000002</v>
      </c>
    </row>
    <row r="42" spans="3:13" ht="12.75">
      <c r="C42" s="153" t="s">
        <v>289</v>
      </c>
      <c r="D42" s="177" t="s">
        <v>626</v>
      </c>
      <c r="E42" s="169">
        <f>E43+E59+E47+E78</f>
        <v>121272.8</v>
      </c>
      <c r="F42" s="169">
        <f>F43+F47+F59+F78+F96</f>
        <v>10543.8</v>
      </c>
      <c r="G42" s="165">
        <f t="shared" si="0"/>
        <v>131816.6</v>
      </c>
      <c r="H42" s="166">
        <f>H43+H47+H59+H78</f>
        <v>10444.5</v>
      </c>
      <c r="I42" s="165">
        <f t="shared" si="1"/>
        <v>142261.1</v>
      </c>
      <c r="J42" s="17">
        <f>J43+J47+J59+J78</f>
        <v>7719.5</v>
      </c>
      <c r="K42" s="92">
        <f t="shared" si="2"/>
        <v>149980.6</v>
      </c>
      <c r="L42" s="125">
        <f>L43+L47+L59+L78</f>
        <v>7476</v>
      </c>
      <c r="M42" s="125">
        <f>M43+M47+M59+M78</f>
        <v>157456.6</v>
      </c>
    </row>
    <row r="43" spans="3:13" s="21" customFormat="1" ht="12.75">
      <c r="C43" s="174" t="s">
        <v>290</v>
      </c>
      <c r="D43" s="8" t="s">
        <v>38</v>
      </c>
      <c r="E43" s="178">
        <f>E44+E45</f>
        <v>30593</v>
      </c>
      <c r="F43" s="9">
        <f>F44+F45+F46</f>
        <v>442.3</v>
      </c>
      <c r="G43" s="159">
        <f t="shared" si="0"/>
        <v>31035.3</v>
      </c>
      <c r="H43" s="160">
        <f>H44+H45+H46</f>
        <v>0</v>
      </c>
      <c r="I43" s="159">
        <f t="shared" si="1"/>
        <v>31035.3</v>
      </c>
      <c r="J43" s="78">
        <f>J44+J45+J46</f>
        <v>2130</v>
      </c>
      <c r="K43" s="91">
        <f t="shared" si="2"/>
        <v>33165.3</v>
      </c>
      <c r="L43" s="78">
        <f>L44+L45+L46</f>
        <v>1341.7</v>
      </c>
      <c r="M43" s="78">
        <f>M44+M45+M46</f>
        <v>34507</v>
      </c>
    </row>
    <row r="44" spans="3:13" ht="12.75">
      <c r="C44" s="152" t="s">
        <v>291</v>
      </c>
      <c r="D44" s="11" t="s">
        <v>186</v>
      </c>
      <c r="E44" s="169">
        <v>29393</v>
      </c>
      <c r="F44" s="13"/>
      <c r="G44" s="165">
        <f t="shared" si="0"/>
        <v>29393</v>
      </c>
      <c r="H44" s="166"/>
      <c r="I44" s="165">
        <f t="shared" si="1"/>
        <v>29393</v>
      </c>
      <c r="J44" s="17"/>
      <c r="K44" s="92">
        <f t="shared" si="2"/>
        <v>29393</v>
      </c>
      <c r="L44" s="17"/>
      <c r="M44" s="125">
        <f t="shared" si="3"/>
        <v>29393</v>
      </c>
    </row>
    <row r="45" spans="3:13" ht="12.75">
      <c r="C45" s="152" t="s">
        <v>104</v>
      </c>
      <c r="D45" s="11" t="s">
        <v>116</v>
      </c>
      <c r="E45" s="169">
        <v>1200</v>
      </c>
      <c r="F45" s="13"/>
      <c r="G45" s="165">
        <f t="shared" si="0"/>
        <v>1200</v>
      </c>
      <c r="H45" s="166"/>
      <c r="I45" s="165">
        <f t="shared" si="1"/>
        <v>1200</v>
      </c>
      <c r="J45" s="17">
        <v>2130</v>
      </c>
      <c r="K45" s="92">
        <f t="shared" si="2"/>
        <v>3330</v>
      </c>
      <c r="L45" s="17">
        <v>1341.7</v>
      </c>
      <c r="M45" s="125">
        <f t="shared" si="3"/>
        <v>4671.7</v>
      </c>
    </row>
    <row r="46" spans="3:13" ht="12.75">
      <c r="C46" s="152" t="s">
        <v>439</v>
      </c>
      <c r="D46" s="11" t="s">
        <v>440</v>
      </c>
      <c r="E46" s="169"/>
      <c r="F46" s="13">
        <v>442.3</v>
      </c>
      <c r="G46" s="165">
        <f t="shared" si="0"/>
        <v>442.3</v>
      </c>
      <c r="H46" s="166"/>
      <c r="I46" s="165">
        <f t="shared" si="1"/>
        <v>442.3</v>
      </c>
      <c r="J46" s="17"/>
      <c r="K46" s="92">
        <f t="shared" si="2"/>
        <v>442.3</v>
      </c>
      <c r="L46" s="17"/>
      <c r="M46" s="125">
        <f t="shared" si="3"/>
        <v>442.3</v>
      </c>
    </row>
    <row r="47" spans="3:13" ht="12.75">
      <c r="C47" s="6" t="s">
        <v>138</v>
      </c>
      <c r="D47" s="8" t="s">
        <v>199</v>
      </c>
      <c r="E47" s="179">
        <f>E54</f>
        <v>3237</v>
      </c>
      <c r="F47" s="9">
        <f>F53</f>
        <v>8581.5</v>
      </c>
      <c r="G47" s="159">
        <f t="shared" si="0"/>
        <v>11818.5</v>
      </c>
      <c r="H47" s="160">
        <f>H53+H54+H49+H50</f>
        <v>1528.1</v>
      </c>
      <c r="I47" s="159">
        <f t="shared" si="1"/>
        <v>13346.6</v>
      </c>
      <c r="J47" s="78">
        <f>J49+J50+J53+J54+J55+J56+J51+J52</f>
        <v>5444.3</v>
      </c>
      <c r="K47" s="91">
        <f t="shared" si="2"/>
        <v>18790.9</v>
      </c>
      <c r="L47" s="91">
        <f>L48+L49+L50+L51+L52+L53+L54</f>
        <v>5494.1</v>
      </c>
      <c r="M47" s="91">
        <f>M48+M49+M50+M51+M52+M53+M54</f>
        <v>24285</v>
      </c>
    </row>
    <row r="48" spans="3:13" ht="12.75">
      <c r="C48" s="239" t="s">
        <v>117</v>
      </c>
      <c r="D48" s="238" t="s">
        <v>118</v>
      </c>
      <c r="E48" s="179"/>
      <c r="F48" s="9"/>
      <c r="G48" s="159"/>
      <c r="H48" s="160"/>
      <c r="I48" s="159"/>
      <c r="J48" s="78"/>
      <c r="K48" s="91"/>
      <c r="L48" s="17">
        <v>2380.2</v>
      </c>
      <c r="M48" s="125">
        <f t="shared" si="3"/>
        <v>2380.2</v>
      </c>
    </row>
    <row r="49" spans="3:13" ht="25.5">
      <c r="C49" s="152" t="s">
        <v>122</v>
      </c>
      <c r="D49" s="11" t="s">
        <v>225</v>
      </c>
      <c r="E49" s="169"/>
      <c r="F49" s="13"/>
      <c r="G49" s="165"/>
      <c r="H49" s="166">
        <v>1042.5</v>
      </c>
      <c r="I49" s="165">
        <f t="shared" si="1"/>
        <v>1042.5</v>
      </c>
      <c r="J49" s="17"/>
      <c r="K49" s="92">
        <f t="shared" si="2"/>
        <v>1042.5</v>
      </c>
      <c r="L49" s="17"/>
      <c r="M49" s="125">
        <f t="shared" si="3"/>
        <v>1042.5</v>
      </c>
    </row>
    <row r="50" spans="3:13" ht="12.75">
      <c r="C50" s="152" t="s">
        <v>127</v>
      </c>
      <c r="D50" s="11" t="s">
        <v>189</v>
      </c>
      <c r="E50" s="169"/>
      <c r="F50" s="13"/>
      <c r="G50" s="165"/>
      <c r="H50" s="166">
        <v>485.6</v>
      </c>
      <c r="I50" s="165">
        <f t="shared" si="1"/>
        <v>485.6</v>
      </c>
      <c r="J50" s="17"/>
      <c r="K50" s="92">
        <f t="shared" si="2"/>
        <v>485.6</v>
      </c>
      <c r="L50" s="17"/>
      <c r="M50" s="125">
        <f t="shared" si="3"/>
        <v>485.6</v>
      </c>
    </row>
    <row r="51" spans="3:13" ht="12.75">
      <c r="C51" s="152" t="s">
        <v>649</v>
      </c>
      <c r="D51" s="11" t="s">
        <v>650</v>
      </c>
      <c r="E51" s="169"/>
      <c r="F51" s="13"/>
      <c r="G51" s="165"/>
      <c r="H51" s="166"/>
      <c r="I51" s="165"/>
      <c r="J51" s="17">
        <v>1369.3</v>
      </c>
      <c r="K51" s="92">
        <f t="shared" si="2"/>
        <v>1369.3</v>
      </c>
      <c r="L51" s="17"/>
      <c r="M51" s="125">
        <f t="shared" si="3"/>
        <v>1369.3</v>
      </c>
    </row>
    <row r="52" spans="3:13" s="187" customFormat="1" ht="25.5">
      <c r="C52" s="180" t="s">
        <v>262</v>
      </c>
      <c r="D52" s="126" t="s">
        <v>261</v>
      </c>
      <c r="E52" s="181"/>
      <c r="F52" s="182"/>
      <c r="G52" s="183"/>
      <c r="H52" s="184"/>
      <c r="I52" s="183"/>
      <c r="J52" s="185">
        <v>980</v>
      </c>
      <c r="K52" s="186">
        <f t="shared" si="2"/>
        <v>980</v>
      </c>
      <c r="L52" s="185"/>
      <c r="M52" s="125">
        <f t="shared" si="3"/>
        <v>980</v>
      </c>
    </row>
    <row r="53" spans="3:15" ht="29.25" customHeight="1">
      <c r="C53" s="180" t="s">
        <v>447</v>
      </c>
      <c r="D53" s="126" t="s">
        <v>449</v>
      </c>
      <c r="E53" s="179"/>
      <c r="F53" s="13">
        <v>8581.5</v>
      </c>
      <c r="G53" s="165">
        <f t="shared" si="0"/>
        <v>8581.5</v>
      </c>
      <c r="H53" s="166"/>
      <c r="I53" s="165">
        <f t="shared" si="1"/>
        <v>8581.5</v>
      </c>
      <c r="J53" s="17">
        <v>3085</v>
      </c>
      <c r="K53" s="92">
        <f t="shared" si="2"/>
        <v>11666.5</v>
      </c>
      <c r="L53" s="92"/>
      <c r="M53" s="125">
        <f t="shared" si="3"/>
        <v>11666.5</v>
      </c>
      <c r="O53" s="16"/>
    </row>
    <row r="54" spans="3:13" ht="12.75">
      <c r="C54" s="188" t="s">
        <v>132</v>
      </c>
      <c r="D54" s="237" t="s">
        <v>71</v>
      </c>
      <c r="E54" s="169">
        <f>E55+E56</f>
        <v>3237</v>
      </c>
      <c r="F54" s="13"/>
      <c r="G54" s="165">
        <f t="shared" si="0"/>
        <v>3237</v>
      </c>
      <c r="H54" s="166">
        <f>H55+H56</f>
        <v>0</v>
      </c>
      <c r="I54" s="165">
        <f t="shared" si="1"/>
        <v>3237</v>
      </c>
      <c r="J54" s="17">
        <f>J55+J56+J57</f>
        <v>10</v>
      </c>
      <c r="K54" s="92">
        <f t="shared" si="2"/>
        <v>3247</v>
      </c>
      <c r="L54" s="17">
        <f>L55+L56+L57+L58</f>
        <v>3113.9</v>
      </c>
      <c r="M54" s="125">
        <f>M55+M56+M57+M58</f>
        <v>6360.9</v>
      </c>
    </row>
    <row r="55" spans="3:13" s="197" customFormat="1" ht="12.75">
      <c r="C55" s="189" t="s">
        <v>132</v>
      </c>
      <c r="D55" s="190" t="s">
        <v>200</v>
      </c>
      <c r="E55" s="191">
        <v>81.7</v>
      </c>
      <c r="F55" s="192"/>
      <c r="G55" s="193">
        <f t="shared" si="0"/>
        <v>81.7</v>
      </c>
      <c r="H55" s="194"/>
      <c r="I55" s="193">
        <f t="shared" si="1"/>
        <v>81.7</v>
      </c>
      <c r="J55" s="195"/>
      <c r="K55" s="196">
        <f t="shared" si="2"/>
        <v>81.7</v>
      </c>
      <c r="L55" s="195">
        <v>-13.5</v>
      </c>
      <c r="M55" s="196">
        <f t="shared" si="3"/>
        <v>68.2</v>
      </c>
    </row>
    <row r="56" spans="3:15" s="197" customFormat="1" ht="25.5">
      <c r="C56" s="189" t="s">
        <v>132</v>
      </c>
      <c r="D56" s="190" t="s">
        <v>201</v>
      </c>
      <c r="E56" s="191">
        <v>3155.3</v>
      </c>
      <c r="F56" s="192"/>
      <c r="G56" s="193">
        <f t="shared" si="0"/>
        <v>3155.3</v>
      </c>
      <c r="H56" s="194"/>
      <c r="I56" s="193">
        <f t="shared" si="1"/>
        <v>3155.3</v>
      </c>
      <c r="J56" s="195"/>
      <c r="K56" s="196">
        <f t="shared" si="2"/>
        <v>3155.3</v>
      </c>
      <c r="L56" s="195">
        <v>461.4</v>
      </c>
      <c r="M56" s="196">
        <f t="shared" si="3"/>
        <v>3616.7000000000003</v>
      </c>
      <c r="O56" s="255"/>
    </row>
    <row r="57" spans="3:13" s="197" customFormat="1" ht="12.75">
      <c r="C57" s="189" t="s">
        <v>132</v>
      </c>
      <c r="D57" s="190" t="s">
        <v>17</v>
      </c>
      <c r="E57" s="191"/>
      <c r="F57" s="192"/>
      <c r="G57" s="193"/>
      <c r="H57" s="194"/>
      <c r="I57" s="193"/>
      <c r="J57" s="195">
        <v>10</v>
      </c>
      <c r="K57" s="196">
        <f t="shared" si="2"/>
        <v>10</v>
      </c>
      <c r="L57" s="195"/>
      <c r="M57" s="196">
        <f t="shared" si="3"/>
        <v>10</v>
      </c>
    </row>
    <row r="58" spans="3:13" s="197" customFormat="1" ht="12.75">
      <c r="C58" s="189" t="s">
        <v>132</v>
      </c>
      <c r="D58" s="190" t="s">
        <v>209</v>
      </c>
      <c r="E58" s="191"/>
      <c r="F58" s="192"/>
      <c r="G58" s="193"/>
      <c r="H58" s="194"/>
      <c r="I58" s="193"/>
      <c r="J58" s="195"/>
      <c r="K58" s="196"/>
      <c r="L58" s="195">
        <v>2666</v>
      </c>
      <c r="M58" s="196">
        <f t="shared" si="3"/>
        <v>2666</v>
      </c>
    </row>
    <row r="59" spans="3:13" s="21" customFormat="1" ht="12.75">
      <c r="C59" s="6" t="s">
        <v>292</v>
      </c>
      <c r="D59" s="8" t="s">
        <v>39</v>
      </c>
      <c r="E59" s="179">
        <f>E63+E70+E71+E74+E60+E61+E73+E62</f>
        <v>84986.5</v>
      </c>
      <c r="F59" s="179"/>
      <c r="G59" s="159">
        <f t="shared" si="0"/>
        <v>84986.5</v>
      </c>
      <c r="H59" s="160">
        <f>H60+H61+H62+H63+H70+H71+H72+H73+H74</f>
        <v>8816.4</v>
      </c>
      <c r="I59" s="159">
        <f t="shared" si="1"/>
        <v>93802.9</v>
      </c>
      <c r="J59" s="78">
        <f>J60+J61+J62+J63+J70+J71+J72+J73+J74</f>
        <v>45.2</v>
      </c>
      <c r="K59" s="91">
        <f t="shared" si="2"/>
        <v>93848.09999999999</v>
      </c>
      <c r="L59" s="91">
        <f>L60+L61+L62+L63+L70+L71+L72+L73+L74</f>
        <v>120.09999999999991</v>
      </c>
      <c r="M59" s="91">
        <f>M60+M61+M62+M63+M70+M71+M72+M73+M74</f>
        <v>93968.2</v>
      </c>
    </row>
    <row r="60" spans="3:13" s="21" customFormat="1" ht="12.75">
      <c r="C60" s="198" t="s">
        <v>136</v>
      </c>
      <c r="D60" s="11" t="s">
        <v>125</v>
      </c>
      <c r="E60" s="169">
        <v>687.7</v>
      </c>
      <c r="F60" s="9"/>
      <c r="G60" s="165">
        <f t="shared" si="0"/>
        <v>687.7</v>
      </c>
      <c r="H60" s="160"/>
      <c r="I60" s="165">
        <f t="shared" si="1"/>
        <v>687.7</v>
      </c>
      <c r="J60" s="78"/>
      <c r="K60" s="92">
        <f t="shared" si="2"/>
        <v>687.7</v>
      </c>
      <c r="L60" s="78"/>
      <c r="M60" s="125">
        <f t="shared" si="3"/>
        <v>687.7</v>
      </c>
    </row>
    <row r="61" spans="3:13" s="21" customFormat="1" ht="25.5">
      <c r="C61" s="198" t="s">
        <v>137</v>
      </c>
      <c r="D61" s="11" t="s">
        <v>140</v>
      </c>
      <c r="E61" s="169">
        <v>173.7</v>
      </c>
      <c r="F61" s="9"/>
      <c r="G61" s="165">
        <f t="shared" si="0"/>
        <v>173.7</v>
      </c>
      <c r="H61" s="160"/>
      <c r="I61" s="165">
        <f t="shared" si="1"/>
        <v>173.7</v>
      </c>
      <c r="J61" s="78"/>
      <c r="K61" s="125">
        <f t="shared" si="2"/>
        <v>173.7</v>
      </c>
      <c r="L61" s="125">
        <v>105</v>
      </c>
      <c r="M61" s="125">
        <f t="shared" si="3"/>
        <v>278.7</v>
      </c>
    </row>
    <row r="62" spans="3:13" s="21" customFormat="1" ht="12.75">
      <c r="C62" s="152" t="s">
        <v>141</v>
      </c>
      <c r="D62" s="11" t="s">
        <v>142</v>
      </c>
      <c r="E62" s="169">
        <v>1901.7</v>
      </c>
      <c r="F62" s="9"/>
      <c r="G62" s="165">
        <f t="shared" si="0"/>
        <v>1901.7</v>
      </c>
      <c r="H62" s="160"/>
      <c r="I62" s="165">
        <f t="shared" si="1"/>
        <v>1901.7</v>
      </c>
      <c r="J62" s="78"/>
      <c r="K62" s="125">
        <f t="shared" si="2"/>
        <v>1901.7</v>
      </c>
      <c r="L62" s="83">
        <v>-56.1</v>
      </c>
      <c r="M62" s="125">
        <f t="shared" si="3"/>
        <v>1845.6000000000001</v>
      </c>
    </row>
    <row r="63" spans="3:13" ht="12.75">
      <c r="C63" s="198" t="s">
        <v>301</v>
      </c>
      <c r="D63" s="11" t="s">
        <v>30</v>
      </c>
      <c r="E63" s="179">
        <f>SUM(E64:E69)</f>
        <v>9322.7</v>
      </c>
      <c r="F63" s="169"/>
      <c r="G63" s="165">
        <f t="shared" si="0"/>
        <v>9322.7</v>
      </c>
      <c r="H63" s="166"/>
      <c r="I63" s="165">
        <f t="shared" si="1"/>
        <v>9322.7</v>
      </c>
      <c r="J63" s="17">
        <f>J64+J65+J66+J67+J68+J69</f>
        <v>0</v>
      </c>
      <c r="K63" s="125">
        <f t="shared" si="2"/>
        <v>9322.7</v>
      </c>
      <c r="L63" s="83">
        <f>L64+L65+L66+L67+L68+L69</f>
        <v>-13.9</v>
      </c>
      <c r="M63" s="125">
        <f t="shared" si="3"/>
        <v>9308.800000000001</v>
      </c>
    </row>
    <row r="64" spans="3:13" s="197" customFormat="1" ht="12.75">
      <c r="C64" s="199" t="s">
        <v>301</v>
      </c>
      <c r="D64" s="200" t="s">
        <v>202</v>
      </c>
      <c r="E64" s="191">
        <v>7878.4</v>
      </c>
      <c r="F64" s="201"/>
      <c r="G64" s="193">
        <f t="shared" si="0"/>
        <v>7878.4</v>
      </c>
      <c r="H64" s="194"/>
      <c r="I64" s="193">
        <f t="shared" si="1"/>
        <v>7878.4</v>
      </c>
      <c r="J64" s="202"/>
      <c r="K64" s="196">
        <f t="shared" si="2"/>
        <v>7878.4</v>
      </c>
      <c r="L64" s="195"/>
      <c r="M64" s="196">
        <f t="shared" si="3"/>
        <v>7878.4</v>
      </c>
    </row>
    <row r="65" spans="3:13" s="197" customFormat="1" ht="25.5">
      <c r="C65" s="204" t="s">
        <v>301</v>
      </c>
      <c r="D65" s="200" t="s">
        <v>203</v>
      </c>
      <c r="E65" s="191">
        <v>193.9</v>
      </c>
      <c r="F65" s="201"/>
      <c r="G65" s="193">
        <f t="shared" si="0"/>
        <v>193.9</v>
      </c>
      <c r="H65" s="194"/>
      <c r="I65" s="193">
        <f t="shared" si="1"/>
        <v>193.9</v>
      </c>
      <c r="J65" s="202"/>
      <c r="K65" s="196">
        <f t="shared" si="2"/>
        <v>193.9</v>
      </c>
      <c r="L65" s="195"/>
      <c r="M65" s="196">
        <f t="shared" si="3"/>
        <v>193.9</v>
      </c>
    </row>
    <row r="66" spans="3:13" s="197" customFormat="1" ht="25.5">
      <c r="C66" s="204" t="s">
        <v>301</v>
      </c>
      <c r="D66" s="200" t="s">
        <v>204</v>
      </c>
      <c r="E66" s="191">
        <v>224.5</v>
      </c>
      <c r="F66" s="201"/>
      <c r="G66" s="193">
        <f t="shared" si="0"/>
        <v>224.5</v>
      </c>
      <c r="H66" s="194"/>
      <c r="I66" s="193">
        <f t="shared" si="1"/>
        <v>224.5</v>
      </c>
      <c r="J66" s="202"/>
      <c r="K66" s="196">
        <f t="shared" si="2"/>
        <v>224.5</v>
      </c>
      <c r="L66" s="195"/>
      <c r="M66" s="196">
        <f t="shared" si="3"/>
        <v>224.5</v>
      </c>
    </row>
    <row r="67" spans="3:13" s="21" customFormat="1" ht="12.75">
      <c r="C67" s="204" t="s">
        <v>301</v>
      </c>
      <c r="D67" s="200" t="s">
        <v>129</v>
      </c>
      <c r="E67" s="191">
        <v>810.7</v>
      </c>
      <c r="F67" s="9"/>
      <c r="G67" s="193">
        <f t="shared" si="0"/>
        <v>810.7</v>
      </c>
      <c r="H67" s="205"/>
      <c r="I67" s="193">
        <f t="shared" si="1"/>
        <v>810.7</v>
      </c>
      <c r="J67" s="78"/>
      <c r="K67" s="196">
        <f t="shared" si="2"/>
        <v>810.7</v>
      </c>
      <c r="L67" s="240"/>
      <c r="M67" s="196">
        <f t="shared" si="3"/>
        <v>810.7</v>
      </c>
    </row>
    <row r="68" spans="3:13" s="21" customFormat="1" ht="12.75">
      <c r="C68" s="204" t="s">
        <v>301</v>
      </c>
      <c r="D68" s="200" t="s">
        <v>130</v>
      </c>
      <c r="E68" s="191">
        <v>193.6</v>
      </c>
      <c r="F68" s="9"/>
      <c r="G68" s="193">
        <f t="shared" si="0"/>
        <v>193.6</v>
      </c>
      <c r="H68" s="205"/>
      <c r="I68" s="193">
        <f t="shared" si="1"/>
        <v>193.6</v>
      </c>
      <c r="J68" s="78"/>
      <c r="K68" s="196">
        <f t="shared" si="2"/>
        <v>193.6</v>
      </c>
      <c r="L68" s="240"/>
      <c r="M68" s="196">
        <f t="shared" si="3"/>
        <v>193.6</v>
      </c>
    </row>
    <row r="69" spans="3:13" s="21" customFormat="1" ht="51">
      <c r="C69" s="204" t="s">
        <v>301</v>
      </c>
      <c r="D69" s="206" t="s">
        <v>207</v>
      </c>
      <c r="E69" s="191">
        <v>21.6</v>
      </c>
      <c r="F69" s="9"/>
      <c r="G69" s="193">
        <f t="shared" si="0"/>
        <v>21.6</v>
      </c>
      <c r="H69" s="205"/>
      <c r="I69" s="193">
        <f t="shared" si="1"/>
        <v>21.6</v>
      </c>
      <c r="J69" s="78"/>
      <c r="K69" s="196">
        <f t="shared" si="2"/>
        <v>21.6</v>
      </c>
      <c r="L69" s="195">
        <v>-13.9</v>
      </c>
      <c r="M69" s="196">
        <f t="shared" si="3"/>
        <v>7.700000000000001</v>
      </c>
    </row>
    <row r="70" spans="3:13" s="21" customFormat="1" ht="25.5">
      <c r="C70" s="198" t="s">
        <v>293</v>
      </c>
      <c r="D70" s="11" t="s">
        <v>229</v>
      </c>
      <c r="E70" s="169">
        <v>3197.3</v>
      </c>
      <c r="F70" s="9"/>
      <c r="G70" s="165">
        <f t="shared" si="0"/>
        <v>3197.3</v>
      </c>
      <c r="H70" s="160"/>
      <c r="I70" s="165">
        <f t="shared" si="1"/>
        <v>3197.3</v>
      </c>
      <c r="J70" s="78"/>
      <c r="K70" s="203">
        <f t="shared" si="2"/>
        <v>3197.3</v>
      </c>
      <c r="L70" s="202">
        <v>64</v>
      </c>
      <c r="M70" s="203">
        <f t="shared" si="3"/>
        <v>3261.3</v>
      </c>
    </row>
    <row r="71" spans="3:13" ht="25.5">
      <c r="C71" s="198" t="s">
        <v>300</v>
      </c>
      <c r="D71" s="11" t="s">
        <v>192</v>
      </c>
      <c r="E71" s="169">
        <v>1365</v>
      </c>
      <c r="F71" s="13"/>
      <c r="G71" s="165">
        <f t="shared" si="0"/>
        <v>1365</v>
      </c>
      <c r="H71" s="166"/>
      <c r="I71" s="165">
        <f t="shared" si="1"/>
        <v>1365</v>
      </c>
      <c r="J71" s="17"/>
      <c r="K71" s="203">
        <f t="shared" si="2"/>
        <v>1365</v>
      </c>
      <c r="L71" s="202">
        <v>-682.1</v>
      </c>
      <c r="M71" s="203">
        <f t="shared" si="3"/>
        <v>682.9</v>
      </c>
    </row>
    <row r="72" spans="3:13" s="197" customFormat="1" ht="38.25">
      <c r="C72" s="180" t="s">
        <v>147</v>
      </c>
      <c r="D72" s="126" t="s">
        <v>196</v>
      </c>
      <c r="E72" s="191"/>
      <c r="F72" s="201"/>
      <c r="G72" s="193"/>
      <c r="H72" s="207">
        <v>4865</v>
      </c>
      <c r="I72" s="208">
        <f>G72+H72</f>
        <v>4865</v>
      </c>
      <c r="J72" s="202"/>
      <c r="K72" s="203">
        <f t="shared" si="2"/>
        <v>4865</v>
      </c>
      <c r="L72" s="202">
        <v>1002.3</v>
      </c>
      <c r="M72" s="203">
        <f t="shared" si="3"/>
        <v>5867.3</v>
      </c>
    </row>
    <row r="73" spans="3:13" s="215" customFormat="1" ht="25.5">
      <c r="C73" s="209" t="s">
        <v>299</v>
      </c>
      <c r="D73" s="210" t="s">
        <v>194</v>
      </c>
      <c r="E73" s="211">
        <v>6109.1</v>
      </c>
      <c r="F73" s="212"/>
      <c r="G73" s="165">
        <f t="shared" si="0"/>
        <v>6109.1</v>
      </c>
      <c r="H73" s="213"/>
      <c r="I73" s="165">
        <f t="shared" si="1"/>
        <v>6109.1</v>
      </c>
      <c r="J73" s="214"/>
      <c r="K73" s="203">
        <f t="shared" si="2"/>
        <v>6109.1</v>
      </c>
      <c r="L73" s="261">
        <v>-349.1</v>
      </c>
      <c r="M73" s="203">
        <f t="shared" si="3"/>
        <v>5760</v>
      </c>
    </row>
    <row r="74" spans="3:13" ht="12.75">
      <c r="C74" s="198" t="s">
        <v>302</v>
      </c>
      <c r="D74" s="11" t="s">
        <v>628</v>
      </c>
      <c r="E74" s="179">
        <f>SUM(E75:E76)</f>
        <v>62229.3</v>
      </c>
      <c r="F74" s="13"/>
      <c r="G74" s="165">
        <f t="shared" si="0"/>
        <v>62229.3</v>
      </c>
      <c r="H74" s="166">
        <f>H75+H76</f>
        <v>3951.4</v>
      </c>
      <c r="I74" s="165">
        <f t="shared" si="1"/>
        <v>66180.7</v>
      </c>
      <c r="J74" s="17">
        <f>J75+J76+J77</f>
        <v>45.2</v>
      </c>
      <c r="K74" s="203">
        <f t="shared" si="2"/>
        <v>66225.9</v>
      </c>
      <c r="L74" s="202">
        <f>L75+L76+L77</f>
        <v>50</v>
      </c>
      <c r="M74" s="203">
        <f t="shared" si="3"/>
        <v>66275.9</v>
      </c>
    </row>
    <row r="75" spans="3:13" s="197" customFormat="1" ht="51">
      <c r="C75" s="199" t="s">
        <v>302</v>
      </c>
      <c r="D75" s="200" t="s">
        <v>91</v>
      </c>
      <c r="E75" s="191">
        <v>62179.3</v>
      </c>
      <c r="F75" s="192"/>
      <c r="G75" s="193">
        <f t="shared" si="0"/>
        <v>62179.3</v>
      </c>
      <c r="H75" s="194">
        <v>3951.4</v>
      </c>
      <c r="I75" s="193">
        <f t="shared" si="1"/>
        <v>66130.7</v>
      </c>
      <c r="J75" s="195"/>
      <c r="K75" s="196">
        <f t="shared" si="2"/>
        <v>66130.7</v>
      </c>
      <c r="L75" s="195"/>
      <c r="M75" s="196">
        <f t="shared" si="3"/>
        <v>66130.7</v>
      </c>
    </row>
    <row r="76" spans="3:13" s="197" customFormat="1" ht="25.5">
      <c r="C76" s="204" t="s">
        <v>302</v>
      </c>
      <c r="D76" s="200" t="s">
        <v>205</v>
      </c>
      <c r="E76" s="191">
        <v>50</v>
      </c>
      <c r="F76" s="192"/>
      <c r="G76" s="193">
        <f t="shared" si="0"/>
        <v>50</v>
      </c>
      <c r="H76" s="194"/>
      <c r="I76" s="193">
        <f t="shared" si="1"/>
        <v>50</v>
      </c>
      <c r="J76" s="195"/>
      <c r="K76" s="196">
        <f t="shared" si="2"/>
        <v>50</v>
      </c>
      <c r="L76" s="195">
        <v>50</v>
      </c>
      <c r="M76" s="196">
        <f t="shared" si="3"/>
        <v>100</v>
      </c>
    </row>
    <row r="77" spans="3:13" s="197" customFormat="1" ht="25.5">
      <c r="C77" s="204" t="s">
        <v>302</v>
      </c>
      <c r="D77" s="200" t="s">
        <v>18</v>
      </c>
      <c r="E77" s="191"/>
      <c r="F77" s="192"/>
      <c r="G77" s="193"/>
      <c r="H77" s="194"/>
      <c r="I77" s="193"/>
      <c r="J77" s="195">
        <v>45.2</v>
      </c>
      <c r="K77" s="196">
        <f t="shared" si="2"/>
        <v>45.2</v>
      </c>
      <c r="L77" s="195"/>
      <c r="M77" s="196">
        <f t="shared" si="3"/>
        <v>45.2</v>
      </c>
    </row>
    <row r="78" spans="3:13" ht="12.75">
      <c r="C78" s="23" t="s">
        <v>623</v>
      </c>
      <c r="D78" s="8" t="s">
        <v>139</v>
      </c>
      <c r="E78" s="179">
        <f>E79</f>
        <v>2456.3</v>
      </c>
      <c r="F78" s="9">
        <f>F79+F84</f>
        <v>1520</v>
      </c>
      <c r="G78" s="159">
        <f t="shared" si="0"/>
        <v>3976.3</v>
      </c>
      <c r="H78" s="160">
        <f>H79+H84+H81</f>
        <v>100</v>
      </c>
      <c r="I78" s="159">
        <f t="shared" si="1"/>
        <v>4076.3</v>
      </c>
      <c r="J78" s="78">
        <f>J79+J81+J84</f>
        <v>100</v>
      </c>
      <c r="K78" s="91">
        <f t="shared" si="2"/>
        <v>4176.3</v>
      </c>
      <c r="L78" s="78">
        <f>L79+L80+L81+L82+L84+L83</f>
        <v>520.1</v>
      </c>
      <c r="M78" s="91">
        <f>M79+M80+M81+M82+M84+M83</f>
        <v>4696.4</v>
      </c>
    </row>
    <row r="79" spans="3:13" ht="25.5">
      <c r="C79" s="198" t="s">
        <v>89</v>
      </c>
      <c r="D79" s="11" t="s">
        <v>90</v>
      </c>
      <c r="E79" s="169">
        <v>2456.3</v>
      </c>
      <c r="F79" s="13"/>
      <c r="G79" s="165">
        <f t="shared" si="0"/>
        <v>2456.3</v>
      </c>
      <c r="H79" s="166"/>
      <c r="I79" s="165">
        <f t="shared" si="1"/>
        <v>2456.3</v>
      </c>
      <c r="J79" s="17"/>
      <c r="K79" s="92">
        <f t="shared" si="2"/>
        <v>2456.3</v>
      </c>
      <c r="L79" s="17">
        <v>103.1</v>
      </c>
      <c r="M79" s="125">
        <f t="shared" si="3"/>
        <v>2559.4</v>
      </c>
    </row>
    <row r="80" spans="3:13" ht="25.5">
      <c r="C80" s="247" t="s">
        <v>666</v>
      </c>
      <c r="D80" s="248" t="s">
        <v>161</v>
      </c>
      <c r="E80" s="169"/>
      <c r="F80" s="13"/>
      <c r="G80" s="165"/>
      <c r="H80" s="166"/>
      <c r="I80" s="165"/>
      <c r="J80" s="17"/>
      <c r="K80" s="92"/>
      <c r="L80" s="17">
        <v>37</v>
      </c>
      <c r="M80" s="125">
        <f t="shared" si="3"/>
        <v>37</v>
      </c>
    </row>
    <row r="81" spans="3:13" s="222" customFormat="1" ht="25.5">
      <c r="C81" s="180" t="s">
        <v>231</v>
      </c>
      <c r="D81" s="34" t="s">
        <v>232</v>
      </c>
      <c r="E81" s="216"/>
      <c r="F81" s="217"/>
      <c r="G81" s="218"/>
      <c r="H81" s="219">
        <v>100</v>
      </c>
      <c r="I81" s="218">
        <f t="shared" si="1"/>
        <v>100</v>
      </c>
      <c r="J81" s="220"/>
      <c r="K81" s="221">
        <f t="shared" si="2"/>
        <v>100</v>
      </c>
      <c r="L81" s="220"/>
      <c r="M81" s="125">
        <f t="shared" si="3"/>
        <v>100</v>
      </c>
    </row>
    <row r="82" spans="3:13" s="222" customFormat="1" ht="25.5">
      <c r="C82" s="180" t="s">
        <v>664</v>
      </c>
      <c r="D82" s="249" t="s">
        <v>665</v>
      </c>
      <c r="E82" s="241"/>
      <c r="F82" s="242"/>
      <c r="G82" s="243"/>
      <c r="H82" s="244"/>
      <c r="I82" s="243"/>
      <c r="J82" s="245"/>
      <c r="K82" s="246"/>
      <c r="L82" s="245">
        <v>240</v>
      </c>
      <c r="M82" s="125">
        <f t="shared" si="3"/>
        <v>240</v>
      </c>
    </row>
    <row r="83" spans="3:13" s="222" customFormat="1" ht="24">
      <c r="C83" s="254" t="s">
        <v>672</v>
      </c>
      <c r="D83" s="123" t="s">
        <v>673</v>
      </c>
      <c r="E83" s="241"/>
      <c r="F83" s="242"/>
      <c r="G83" s="243"/>
      <c r="H83" s="244"/>
      <c r="I83" s="243"/>
      <c r="J83" s="245"/>
      <c r="K83" s="246"/>
      <c r="L83" s="245">
        <v>140</v>
      </c>
      <c r="M83" s="125">
        <f t="shared" si="3"/>
        <v>140</v>
      </c>
    </row>
    <row r="84" spans="3:13" s="222" customFormat="1" ht="12.75">
      <c r="C84" s="223" t="s">
        <v>151</v>
      </c>
      <c r="D84" s="224" t="s">
        <v>152</v>
      </c>
      <c r="E84" s="218">
        <v>0</v>
      </c>
      <c r="F84" s="218">
        <f>F85</f>
        <v>1520</v>
      </c>
      <c r="G84" s="218">
        <f t="shared" si="0"/>
        <v>1520</v>
      </c>
      <c r="H84" s="219">
        <f>H85</f>
        <v>0</v>
      </c>
      <c r="I84" s="218">
        <f t="shared" si="1"/>
        <v>1520</v>
      </c>
      <c r="J84" s="220">
        <f>J85</f>
        <v>100</v>
      </c>
      <c r="K84" s="221">
        <f t="shared" si="2"/>
        <v>1620</v>
      </c>
      <c r="L84" s="220"/>
      <c r="M84" s="125">
        <f t="shared" si="3"/>
        <v>1620</v>
      </c>
    </row>
    <row r="85" spans="3:13" s="197" customFormat="1" ht="12.75">
      <c r="C85" s="199"/>
      <c r="D85" s="225" t="s">
        <v>442</v>
      </c>
      <c r="E85" s="208">
        <f>E86+E87+E89+E90+E91+E92</f>
        <v>0</v>
      </c>
      <c r="F85" s="208">
        <f>F86+F87+F89+F90+F91+F92</f>
        <v>1520</v>
      </c>
      <c r="G85" s="208">
        <f t="shared" si="0"/>
        <v>1520</v>
      </c>
      <c r="H85" s="207">
        <f>H86+H87+H89+H90+H91+H92</f>
        <v>0</v>
      </c>
      <c r="I85" s="208">
        <f t="shared" si="1"/>
        <v>1520</v>
      </c>
      <c r="J85" s="202">
        <f>J86+J87+J89+J90+J91+J92+J93+J88</f>
        <v>100</v>
      </c>
      <c r="K85" s="203">
        <f t="shared" si="2"/>
        <v>1620</v>
      </c>
      <c r="L85" s="202"/>
      <c r="M85" s="125">
        <f aca="true" t="shared" si="4" ref="M85:M95">K85+L85</f>
        <v>1620</v>
      </c>
    </row>
    <row r="86" spans="3:13" s="197" customFormat="1" ht="12.75">
      <c r="C86" s="199"/>
      <c r="D86" s="226" t="s">
        <v>443</v>
      </c>
      <c r="E86" s="193"/>
      <c r="F86" s="193">
        <v>150</v>
      </c>
      <c r="G86" s="193">
        <f t="shared" si="0"/>
        <v>150</v>
      </c>
      <c r="H86" s="194"/>
      <c r="I86" s="193">
        <f t="shared" si="1"/>
        <v>150</v>
      </c>
      <c r="J86" s="195"/>
      <c r="K86" s="196">
        <f t="shared" si="2"/>
        <v>150</v>
      </c>
      <c r="L86" s="195"/>
      <c r="M86" s="196">
        <f t="shared" si="4"/>
        <v>150</v>
      </c>
    </row>
    <row r="87" spans="3:13" s="197" customFormat="1" ht="12.75">
      <c r="C87" s="199"/>
      <c r="D87" s="226" t="s">
        <v>444</v>
      </c>
      <c r="E87" s="193"/>
      <c r="F87" s="193">
        <v>250</v>
      </c>
      <c r="G87" s="193">
        <f t="shared" si="0"/>
        <v>250</v>
      </c>
      <c r="H87" s="194"/>
      <c r="I87" s="193">
        <f t="shared" si="1"/>
        <v>250</v>
      </c>
      <c r="J87" s="195">
        <v>-104.7</v>
      </c>
      <c r="K87" s="196">
        <f t="shared" si="2"/>
        <v>145.3</v>
      </c>
      <c r="L87" s="195"/>
      <c r="M87" s="196">
        <f t="shared" si="4"/>
        <v>145.3</v>
      </c>
    </row>
    <row r="88" spans="3:13" s="197" customFormat="1" ht="18.75" customHeight="1">
      <c r="C88" s="199"/>
      <c r="D88" s="226" t="s">
        <v>363</v>
      </c>
      <c r="E88" s="193"/>
      <c r="F88" s="193"/>
      <c r="G88" s="193"/>
      <c r="H88" s="194"/>
      <c r="I88" s="193"/>
      <c r="J88" s="195">
        <v>104.7</v>
      </c>
      <c r="K88" s="196">
        <f t="shared" si="2"/>
        <v>104.7</v>
      </c>
      <c r="L88" s="195"/>
      <c r="M88" s="196">
        <f t="shared" si="4"/>
        <v>104.7</v>
      </c>
    </row>
    <row r="89" spans="3:13" s="197" customFormat="1" ht="12.75">
      <c r="C89" s="199"/>
      <c r="D89" s="226" t="s">
        <v>445</v>
      </c>
      <c r="E89" s="193"/>
      <c r="F89" s="193">
        <v>420</v>
      </c>
      <c r="G89" s="193">
        <f t="shared" si="0"/>
        <v>420</v>
      </c>
      <c r="H89" s="194"/>
      <c r="I89" s="193">
        <f t="shared" si="1"/>
        <v>420</v>
      </c>
      <c r="J89" s="195"/>
      <c r="K89" s="196">
        <f t="shared" si="2"/>
        <v>420</v>
      </c>
      <c r="L89" s="195"/>
      <c r="M89" s="196">
        <f t="shared" si="4"/>
        <v>420</v>
      </c>
    </row>
    <row r="90" spans="3:13" s="197" customFormat="1" ht="12.75">
      <c r="C90" s="199"/>
      <c r="D90" s="226" t="s">
        <v>452</v>
      </c>
      <c r="E90" s="193"/>
      <c r="F90" s="193">
        <v>100</v>
      </c>
      <c r="G90" s="193">
        <f>E90+F90</f>
        <v>100</v>
      </c>
      <c r="H90" s="194"/>
      <c r="I90" s="193">
        <f t="shared" si="1"/>
        <v>100</v>
      </c>
      <c r="J90" s="195"/>
      <c r="K90" s="196">
        <f t="shared" si="2"/>
        <v>100</v>
      </c>
      <c r="L90" s="195"/>
      <c r="M90" s="196">
        <f t="shared" si="4"/>
        <v>100</v>
      </c>
    </row>
    <row r="91" spans="3:13" s="197" customFormat="1" ht="12.75">
      <c r="C91" s="199"/>
      <c r="D91" s="226" t="s">
        <v>446</v>
      </c>
      <c r="E91" s="193"/>
      <c r="F91" s="193">
        <v>200</v>
      </c>
      <c r="G91" s="193">
        <f>E91+F91</f>
        <v>200</v>
      </c>
      <c r="H91" s="194"/>
      <c r="I91" s="193">
        <f t="shared" si="1"/>
        <v>200</v>
      </c>
      <c r="J91" s="195"/>
      <c r="K91" s="196">
        <f aca="true" t="shared" si="5" ref="K91:K97">I91+J91</f>
        <v>200</v>
      </c>
      <c r="L91" s="195"/>
      <c r="M91" s="196">
        <f t="shared" si="4"/>
        <v>200</v>
      </c>
    </row>
    <row r="92" spans="3:13" s="197" customFormat="1" ht="12.75">
      <c r="C92" s="199"/>
      <c r="D92" s="226" t="s">
        <v>451</v>
      </c>
      <c r="E92" s="193"/>
      <c r="F92" s="193">
        <v>400</v>
      </c>
      <c r="G92" s="193">
        <f t="shared" si="0"/>
        <v>400</v>
      </c>
      <c r="H92" s="194"/>
      <c r="I92" s="193">
        <f t="shared" si="1"/>
        <v>400</v>
      </c>
      <c r="J92" s="195"/>
      <c r="K92" s="196">
        <f t="shared" si="5"/>
        <v>400</v>
      </c>
      <c r="L92" s="195"/>
      <c r="M92" s="196">
        <f t="shared" si="4"/>
        <v>400</v>
      </c>
    </row>
    <row r="93" spans="3:13" s="197" customFormat="1" ht="12.75">
      <c r="C93" s="199"/>
      <c r="D93" s="226" t="s">
        <v>663</v>
      </c>
      <c r="E93" s="193"/>
      <c r="F93" s="193"/>
      <c r="G93" s="193"/>
      <c r="H93" s="194"/>
      <c r="I93" s="193"/>
      <c r="J93" s="195">
        <v>100</v>
      </c>
      <c r="K93" s="196">
        <f t="shared" si="5"/>
        <v>100</v>
      </c>
      <c r="L93" s="195"/>
      <c r="M93" s="196">
        <f t="shared" si="4"/>
        <v>100</v>
      </c>
    </row>
    <row r="94" spans="3:13" ht="12.75">
      <c r="C94" s="227" t="s">
        <v>453</v>
      </c>
      <c r="D94" s="175" t="s">
        <v>454</v>
      </c>
      <c r="E94" s="159">
        <f>E95</f>
        <v>0</v>
      </c>
      <c r="F94" s="159">
        <f>F95</f>
        <v>60</v>
      </c>
      <c r="G94" s="159">
        <f>F94+E94</f>
        <v>60</v>
      </c>
      <c r="H94" s="160">
        <f>H95</f>
        <v>115.7</v>
      </c>
      <c r="I94" s="159">
        <f t="shared" si="1"/>
        <v>175.7</v>
      </c>
      <c r="J94" s="17"/>
      <c r="K94" s="91">
        <f t="shared" si="5"/>
        <v>175.7</v>
      </c>
      <c r="L94" s="78">
        <f>L95</f>
        <v>103</v>
      </c>
      <c r="M94" s="91">
        <f t="shared" si="4"/>
        <v>278.7</v>
      </c>
    </row>
    <row r="95" spans="3:13" ht="12.75">
      <c r="C95" s="12" t="s">
        <v>295</v>
      </c>
      <c r="D95" s="177" t="s">
        <v>296</v>
      </c>
      <c r="E95" s="165"/>
      <c r="F95" s="165">
        <v>60</v>
      </c>
      <c r="G95" s="165">
        <f>F95+E95</f>
        <v>60</v>
      </c>
      <c r="H95" s="166">
        <v>115.7</v>
      </c>
      <c r="I95" s="165">
        <f t="shared" si="1"/>
        <v>175.7</v>
      </c>
      <c r="J95" s="17"/>
      <c r="K95" s="92">
        <f t="shared" si="5"/>
        <v>175.7</v>
      </c>
      <c r="L95" s="17">
        <v>103</v>
      </c>
      <c r="M95" s="125">
        <f t="shared" si="4"/>
        <v>278.7</v>
      </c>
    </row>
    <row r="96" spans="3:11" ht="27.75" customHeight="1" hidden="1">
      <c r="C96" s="228" t="s">
        <v>621</v>
      </c>
      <c r="D96" s="229" t="s">
        <v>394</v>
      </c>
      <c r="E96" s="124"/>
      <c r="F96" s="214">
        <f>F97</f>
        <v>0</v>
      </c>
      <c r="G96" s="230">
        <f>E96+F96</f>
        <v>0</v>
      </c>
      <c r="H96" s="231"/>
      <c r="I96" s="232"/>
      <c r="K96" s="79">
        <f t="shared" si="5"/>
        <v>0</v>
      </c>
    </row>
    <row r="97" spans="3:11" ht="15.75" customHeight="1" hidden="1">
      <c r="C97" s="233" t="s">
        <v>389</v>
      </c>
      <c r="D97" s="234" t="s">
        <v>394</v>
      </c>
      <c r="E97" s="162"/>
      <c r="F97" s="235"/>
      <c r="G97" s="236">
        <f>E97+F97</f>
        <v>0</v>
      </c>
      <c r="H97" s="231"/>
      <c r="I97" s="232"/>
      <c r="K97" s="79">
        <f t="shared" si="5"/>
        <v>0</v>
      </c>
    </row>
    <row r="98" spans="7:9" ht="12.75">
      <c r="G98" s="232"/>
      <c r="H98" s="231"/>
      <c r="I98" s="232"/>
    </row>
    <row r="105" ht="12.75">
      <c r="L105" s="16"/>
    </row>
  </sheetData>
  <sheetProtection/>
  <mergeCells count="1">
    <mergeCell ref="C9:E9"/>
  </mergeCells>
  <printOptions/>
  <pageMargins left="0.46" right="0.2" top="0.2" bottom="0.2" header="0.2" footer="0.2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79"/>
  <sheetViews>
    <sheetView workbookViewId="0" topLeftCell="A1">
      <pane xSplit="7" ySplit="9" topLeftCell="H10" activePane="bottomRight" state="frozen"/>
      <selection pane="topLeft" activeCell="B32" sqref="B32:B33"/>
      <selection pane="topRight" activeCell="B32" sqref="B32:B33"/>
      <selection pane="bottomLeft" activeCell="B32" sqref="B32:B33"/>
      <selection pane="bottomRight" activeCell="B32" sqref="B32:B33"/>
    </sheetView>
  </sheetViews>
  <sheetFormatPr defaultColWidth="9.00390625" defaultRowHeight="12.75"/>
  <cols>
    <col min="1" max="1" width="9.125" style="25" customWidth="1"/>
    <col min="2" max="2" width="129.125" style="46" customWidth="1"/>
    <col min="3" max="3" width="5.125" style="25" customWidth="1"/>
    <col min="4" max="4" width="5.25390625" style="25" customWidth="1"/>
    <col min="5" max="5" width="10.25390625" style="25" hidden="1" customWidth="1"/>
    <col min="6" max="6" width="7.125" style="25" hidden="1" customWidth="1"/>
    <col min="7" max="7" width="3.125" style="25" hidden="1" customWidth="1"/>
    <col min="8" max="16384" width="9.125" style="25" customWidth="1"/>
  </cols>
  <sheetData>
    <row r="2" spans="3:8" ht="12.75">
      <c r="C2" s="24"/>
      <c r="D2" s="24"/>
      <c r="E2" s="24"/>
      <c r="F2" s="24"/>
      <c r="G2" s="24"/>
      <c r="H2" s="82" t="s">
        <v>470</v>
      </c>
    </row>
    <row r="3" spans="4:8" ht="12.75" customHeight="1">
      <c r="D3" s="136"/>
      <c r="E3" s="136"/>
      <c r="F3" s="136"/>
      <c r="G3" s="136"/>
      <c r="H3" s="89" t="s">
        <v>631</v>
      </c>
    </row>
    <row r="4" spans="4:8" ht="12.75" customHeight="1">
      <c r="D4" s="136"/>
      <c r="E4" s="136"/>
      <c r="F4" s="136"/>
      <c r="G4" s="136"/>
      <c r="H4" s="89" t="s">
        <v>466</v>
      </c>
    </row>
    <row r="5" spans="2:8" ht="12.75" customHeight="1">
      <c r="B5" s="53"/>
      <c r="D5" s="136"/>
      <c r="E5" s="136"/>
      <c r="F5" s="136"/>
      <c r="G5" s="136"/>
      <c r="H5" s="89" t="s">
        <v>468</v>
      </c>
    </row>
    <row r="6" spans="2:7" ht="12.75">
      <c r="B6" s="53"/>
      <c r="C6" s="27"/>
      <c r="D6" s="27"/>
      <c r="E6" s="27"/>
      <c r="F6" s="27"/>
      <c r="G6" s="27"/>
    </row>
    <row r="7" spans="2:8" ht="12.75">
      <c r="B7" s="282" t="s">
        <v>24</v>
      </c>
      <c r="C7" s="282"/>
      <c r="D7" s="282"/>
      <c r="E7" s="282"/>
      <c r="F7" s="282"/>
      <c r="G7" s="282"/>
      <c r="H7" s="282"/>
    </row>
    <row r="8" spans="2:7" ht="12.75">
      <c r="B8" s="281"/>
      <c r="C8" s="281"/>
      <c r="D8" s="281"/>
      <c r="E8" s="281"/>
      <c r="F8" s="281"/>
      <c r="G8" s="281"/>
    </row>
    <row r="9" spans="2:8" ht="35.25" customHeight="1">
      <c r="B9" s="137" t="s">
        <v>303</v>
      </c>
      <c r="C9" s="42" t="s">
        <v>403</v>
      </c>
      <c r="D9" s="42" t="s">
        <v>345</v>
      </c>
      <c r="E9" s="42" t="s">
        <v>380</v>
      </c>
      <c r="F9" s="42" t="s">
        <v>321</v>
      </c>
      <c r="G9" s="138" t="s">
        <v>381</v>
      </c>
      <c r="H9" s="28" t="s">
        <v>404</v>
      </c>
    </row>
    <row r="10" spans="2:8" ht="12.75">
      <c r="B10" s="41" t="s">
        <v>405</v>
      </c>
      <c r="C10" s="42"/>
      <c r="D10" s="42"/>
      <c r="E10" s="42"/>
      <c r="F10" s="42"/>
      <c r="G10" s="42"/>
      <c r="H10" s="85">
        <f>'Прил.5'!J10</f>
        <v>208253.40000000008</v>
      </c>
    </row>
    <row r="11" spans="2:8" ht="12.75" hidden="1">
      <c r="B11" s="41" t="s">
        <v>401</v>
      </c>
      <c r="C11" s="42"/>
      <c r="D11" s="42"/>
      <c r="E11" s="42"/>
      <c r="F11" s="42"/>
      <c r="G11" s="42">
        <v>1</v>
      </c>
      <c r="H11" s="85">
        <f>'Прил.5'!J11</f>
        <v>2559.4999999999995</v>
      </c>
    </row>
    <row r="12" spans="2:8" ht="12.75" hidden="1">
      <c r="B12" s="41" t="s">
        <v>408</v>
      </c>
      <c r="C12" s="42"/>
      <c r="D12" s="42"/>
      <c r="E12" s="42"/>
      <c r="F12" s="42"/>
      <c r="G12" s="42">
        <v>2</v>
      </c>
      <c r="H12" s="85">
        <f>'Прил.5'!J12</f>
        <v>84841.39999999998</v>
      </c>
    </row>
    <row r="13" spans="2:8" ht="12.75" hidden="1">
      <c r="B13" s="41" t="s">
        <v>382</v>
      </c>
      <c r="C13" s="42"/>
      <c r="D13" s="42"/>
      <c r="E13" s="42"/>
      <c r="F13" s="42"/>
      <c r="G13" s="42">
        <v>3</v>
      </c>
      <c r="H13" s="85">
        <f>'Прил.5'!J13</f>
        <v>108236.19999999998</v>
      </c>
    </row>
    <row r="14" spans="2:10" ht="12.75" hidden="1">
      <c r="B14" s="41" t="s">
        <v>383</v>
      </c>
      <c r="C14" s="42"/>
      <c r="D14" s="42"/>
      <c r="E14" s="42"/>
      <c r="F14" s="42"/>
      <c r="G14" s="42">
        <v>4</v>
      </c>
      <c r="H14" s="85">
        <f>'Прил.5'!J14</f>
        <v>11573.8</v>
      </c>
      <c r="J14" s="37"/>
    </row>
    <row r="15" spans="2:10" ht="12.75" hidden="1">
      <c r="B15" s="265" t="s">
        <v>46</v>
      </c>
      <c r="C15" s="42"/>
      <c r="D15" s="42"/>
      <c r="E15" s="42"/>
      <c r="F15" s="42"/>
      <c r="G15" s="42">
        <v>5</v>
      </c>
      <c r="H15" s="85">
        <f>'Прил.5'!J15</f>
        <v>1042.5</v>
      </c>
      <c r="J15" s="37"/>
    </row>
    <row r="16" spans="2:8" ht="12.75">
      <c r="B16" s="49" t="s">
        <v>304</v>
      </c>
      <c r="C16" s="29" t="s">
        <v>346</v>
      </c>
      <c r="D16" s="29"/>
      <c r="E16" s="29"/>
      <c r="F16" s="29"/>
      <c r="G16" s="29"/>
      <c r="H16" s="85">
        <f>'Прил.5'!J16</f>
        <v>24054.8</v>
      </c>
    </row>
    <row r="17" spans="2:10" ht="12.75" hidden="1">
      <c r="B17" s="41" t="s">
        <v>408</v>
      </c>
      <c r="C17" s="29"/>
      <c r="D17" s="29"/>
      <c r="E17" s="29"/>
      <c r="F17" s="29"/>
      <c r="G17" s="42">
        <v>2</v>
      </c>
      <c r="H17" s="85">
        <f>'Прил.5'!J17</f>
        <v>23292.8</v>
      </c>
      <c r="J17" s="37"/>
    </row>
    <row r="18" spans="2:8" ht="12.75" hidden="1">
      <c r="B18" s="41" t="s">
        <v>382</v>
      </c>
      <c r="C18" s="29"/>
      <c r="D18" s="29"/>
      <c r="E18" s="29"/>
      <c r="F18" s="29"/>
      <c r="G18" s="42">
        <v>3</v>
      </c>
      <c r="H18" s="85">
        <f>'Прил.5'!J18</f>
        <v>621.9999999999999</v>
      </c>
    </row>
    <row r="19" spans="2:8" ht="12.75" hidden="1">
      <c r="B19" s="41" t="s">
        <v>383</v>
      </c>
      <c r="C19" s="29"/>
      <c r="D19" s="29"/>
      <c r="E19" s="29"/>
      <c r="F19" s="29"/>
      <c r="G19" s="42">
        <v>4</v>
      </c>
      <c r="H19" s="85">
        <f>'Прил.5'!J19</f>
        <v>140</v>
      </c>
    </row>
    <row r="20" spans="2:8" ht="12.75">
      <c r="B20" s="36" t="s">
        <v>32</v>
      </c>
      <c r="C20" s="30" t="s">
        <v>346</v>
      </c>
      <c r="D20" s="30" t="s">
        <v>347</v>
      </c>
      <c r="E20" s="30"/>
      <c r="F20" s="30"/>
      <c r="G20" s="30"/>
      <c r="H20" s="77">
        <f>'Прил.5'!J20</f>
        <v>1240.4</v>
      </c>
    </row>
    <row r="21" spans="2:8" ht="12.75" hidden="1">
      <c r="B21" s="43" t="s">
        <v>409</v>
      </c>
      <c r="C21" s="30" t="s">
        <v>346</v>
      </c>
      <c r="D21" s="30" t="s">
        <v>347</v>
      </c>
      <c r="E21" s="30" t="s">
        <v>410</v>
      </c>
      <c r="F21" s="30"/>
      <c r="G21" s="30"/>
      <c r="H21" s="77">
        <f>'Прил.5'!J21</f>
        <v>1240.4</v>
      </c>
    </row>
    <row r="22" spans="2:8" ht="12.75" hidden="1">
      <c r="B22" s="36" t="s">
        <v>634</v>
      </c>
      <c r="C22" s="30" t="s">
        <v>346</v>
      </c>
      <c r="D22" s="30" t="s">
        <v>347</v>
      </c>
      <c r="E22" s="30" t="s">
        <v>411</v>
      </c>
      <c r="F22" s="30"/>
      <c r="G22" s="30"/>
      <c r="H22" s="77">
        <f>'Прил.5'!J22</f>
        <v>1240.4</v>
      </c>
    </row>
    <row r="23" spans="2:8" ht="25.5" hidden="1">
      <c r="B23" s="36" t="s">
        <v>412</v>
      </c>
      <c r="C23" s="30" t="s">
        <v>346</v>
      </c>
      <c r="D23" s="30" t="s">
        <v>347</v>
      </c>
      <c r="E23" s="30" t="s">
        <v>411</v>
      </c>
      <c r="F23" s="30" t="s">
        <v>214</v>
      </c>
      <c r="G23" s="30"/>
      <c r="H23" s="77">
        <f>'Прил.5'!J23</f>
        <v>1240.4</v>
      </c>
    </row>
    <row r="24" spans="2:8" ht="12.75" hidden="1">
      <c r="B24" s="36" t="s">
        <v>413</v>
      </c>
      <c r="C24" s="30" t="s">
        <v>346</v>
      </c>
      <c r="D24" s="30" t="s">
        <v>347</v>
      </c>
      <c r="E24" s="30" t="s">
        <v>411</v>
      </c>
      <c r="F24" s="30" t="s">
        <v>414</v>
      </c>
      <c r="G24" s="30"/>
      <c r="H24" s="77">
        <f>'Прил.5'!J24</f>
        <v>1240.4</v>
      </c>
    </row>
    <row r="25" spans="2:8" ht="12.75" hidden="1">
      <c r="B25" s="36" t="s">
        <v>408</v>
      </c>
      <c r="C25" s="30" t="s">
        <v>346</v>
      </c>
      <c r="D25" s="30" t="s">
        <v>347</v>
      </c>
      <c r="E25" s="30" t="s">
        <v>411</v>
      </c>
      <c r="F25" s="30" t="s">
        <v>414</v>
      </c>
      <c r="G25" s="30">
        <v>2</v>
      </c>
      <c r="H25" s="77">
        <f>'Прил.5'!J25</f>
        <v>1240.4</v>
      </c>
    </row>
    <row r="26" spans="2:8" ht="25.5">
      <c r="B26" s="43" t="s">
        <v>415</v>
      </c>
      <c r="C26" s="30" t="s">
        <v>346</v>
      </c>
      <c r="D26" s="30" t="s">
        <v>348</v>
      </c>
      <c r="E26" s="62"/>
      <c r="F26" s="30"/>
      <c r="G26" s="30"/>
      <c r="H26" s="77">
        <f>'Прил.5'!J26</f>
        <v>425.00000000000006</v>
      </c>
    </row>
    <row r="27" spans="2:8" ht="12.75" hidden="1">
      <c r="B27" s="43" t="s">
        <v>409</v>
      </c>
      <c r="C27" s="30" t="s">
        <v>346</v>
      </c>
      <c r="D27" s="30" t="s">
        <v>348</v>
      </c>
      <c r="E27" s="62" t="s">
        <v>410</v>
      </c>
      <c r="F27" s="30"/>
      <c r="G27" s="30"/>
      <c r="H27" s="77">
        <f>'Прил.5'!J27</f>
        <v>425.00000000000006</v>
      </c>
    </row>
    <row r="28" spans="2:8" ht="12.75" hidden="1">
      <c r="B28" s="36" t="s">
        <v>276</v>
      </c>
      <c r="C28" s="30" t="s">
        <v>346</v>
      </c>
      <c r="D28" s="30" t="s">
        <v>348</v>
      </c>
      <c r="E28" s="62" t="s">
        <v>416</v>
      </c>
      <c r="F28" s="30"/>
      <c r="G28" s="30"/>
      <c r="H28" s="77">
        <f>'Прил.5'!J28</f>
        <v>119.9</v>
      </c>
    </row>
    <row r="29" spans="2:8" ht="25.5" hidden="1">
      <c r="B29" s="36" t="s">
        <v>412</v>
      </c>
      <c r="C29" s="30" t="s">
        <v>346</v>
      </c>
      <c r="D29" s="30" t="s">
        <v>348</v>
      </c>
      <c r="E29" s="62" t="s">
        <v>416</v>
      </c>
      <c r="F29" s="30" t="s">
        <v>214</v>
      </c>
      <c r="G29" s="30"/>
      <c r="H29" s="77">
        <f>'Прил.5'!J29</f>
        <v>119.9</v>
      </c>
    </row>
    <row r="30" spans="2:8" ht="12.75" hidden="1">
      <c r="B30" s="36" t="s">
        <v>413</v>
      </c>
      <c r="C30" s="30" t="s">
        <v>346</v>
      </c>
      <c r="D30" s="30" t="s">
        <v>348</v>
      </c>
      <c r="E30" s="62" t="s">
        <v>416</v>
      </c>
      <c r="F30" s="30" t="s">
        <v>414</v>
      </c>
      <c r="G30" s="30"/>
      <c r="H30" s="77">
        <f>'Прил.5'!J30</f>
        <v>119.9</v>
      </c>
    </row>
    <row r="31" spans="2:8" ht="12.75" hidden="1">
      <c r="B31" s="36" t="s">
        <v>408</v>
      </c>
      <c r="C31" s="30" t="s">
        <v>346</v>
      </c>
      <c r="D31" s="30" t="s">
        <v>348</v>
      </c>
      <c r="E31" s="62" t="s">
        <v>416</v>
      </c>
      <c r="F31" s="30" t="s">
        <v>414</v>
      </c>
      <c r="G31" s="30">
        <v>2</v>
      </c>
      <c r="H31" s="77">
        <f>'Прил.5'!J31</f>
        <v>119.9</v>
      </c>
    </row>
    <row r="32" spans="2:8" ht="12.75" hidden="1">
      <c r="B32" s="36" t="s">
        <v>417</v>
      </c>
      <c r="C32" s="30" t="s">
        <v>346</v>
      </c>
      <c r="D32" s="30" t="s">
        <v>348</v>
      </c>
      <c r="E32" s="62" t="s">
        <v>418</v>
      </c>
      <c r="F32" s="30"/>
      <c r="G32" s="30"/>
      <c r="H32" s="77">
        <f>'Прил.5'!J32</f>
        <v>305.1</v>
      </c>
    </row>
    <row r="33" spans="2:8" ht="25.5" hidden="1">
      <c r="B33" s="36" t="s">
        <v>412</v>
      </c>
      <c r="C33" s="30" t="s">
        <v>346</v>
      </c>
      <c r="D33" s="30" t="s">
        <v>348</v>
      </c>
      <c r="E33" s="62" t="s">
        <v>418</v>
      </c>
      <c r="F33" s="30" t="s">
        <v>214</v>
      </c>
      <c r="G33" s="30"/>
      <c r="H33" s="77">
        <f>'Прил.5'!J33</f>
        <v>296.1</v>
      </c>
    </row>
    <row r="34" spans="2:8" ht="12.75" hidden="1">
      <c r="B34" s="36" t="s">
        <v>413</v>
      </c>
      <c r="C34" s="30" t="s">
        <v>346</v>
      </c>
      <c r="D34" s="30" t="s">
        <v>348</v>
      </c>
      <c r="E34" s="62" t="s">
        <v>418</v>
      </c>
      <c r="F34" s="30" t="s">
        <v>414</v>
      </c>
      <c r="G34" s="30"/>
      <c r="H34" s="77">
        <f>'Прил.5'!J34</f>
        <v>296.1</v>
      </c>
    </row>
    <row r="35" spans="2:8" ht="12.75" hidden="1">
      <c r="B35" s="36" t="s">
        <v>408</v>
      </c>
      <c r="C35" s="30" t="s">
        <v>346</v>
      </c>
      <c r="D35" s="30" t="s">
        <v>348</v>
      </c>
      <c r="E35" s="62" t="s">
        <v>418</v>
      </c>
      <c r="F35" s="30" t="s">
        <v>414</v>
      </c>
      <c r="G35" s="30">
        <v>2</v>
      </c>
      <c r="H35" s="77">
        <f>'Прил.5'!J35</f>
        <v>296.1</v>
      </c>
    </row>
    <row r="36" spans="2:8" ht="12.75" hidden="1">
      <c r="B36" s="43" t="s">
        <v>419</v>
      </c>
      <c r="C36" s="30" t="s">
        <v>346</v>
      </c>
      <c r="D36" s="30" t="s">
        <v>348</v>
      </c>
      <c r="E36" s="62" t="s">
        <v>418</v>
      </c>
      <c r="F36" s="30" t="s">
        <v>420</v>
      </c>
      <c r="G36" s="30"/>
      <c r="H36" s="77">
        <f>'Прил.5'!J36</f>
        <v>4.500000000000001</v>
      </c>
    </row>
    <row r="37" spans="2:8" ht="12.75" hidden="1">
      <c r="B37" s="43" t="s">
        <v>421</v>
      </c>
      <c r="C37" s="30" t="s">
        <v>346</v>
      </c>
      <c r="D37" s="30" t="s">
        <v>348</v>
      </c>
      <c r="E37" s="62" t="s">
        <v>418</v>
      </c>
      <c r="F37" s="30" t="s">
        <v>422</v>
      </c>
      <c r="G37" s="30"/>
      <c r="H37" s="77">
        <f>'Прил.5'!J37</f>
        <v>4.500000000000001</v>
      </c>
    </row>
    <row r="38" spans="2:8" ht="12.75" hidden="1">
      <c r="B38" s="36" t="s">
        <v>408</v>
      </c>
      <c r="C38" s="30" t="s">
        <v>346</v>
      </c>
      <c r="D38" s="30" t="s">
        <v>348</v>
      </c>
      <c r="E38" s="62" t="s">
        <v>418</v>
      </c>
      <c r="F38" s="30" t="s">
        <v>422</v>
      </c>
      <c r="G38" s="30">
        <v>2</v>
      </c>
      <c r="H38" s="77">
        <f>'Прил.5'!J38</f>
        <v>4.500000000000001</v>
      </c>
    </row>
    <row r="39" spans="2:8" ht="12.75" hidden="1">
      <c r="B39" s="43" t="s">
        <v>424</v>
      </c>
      <c r="C39" s="30" t="s">
        <v>346</v>
      </c>
      <c r="D39" s="30" t="s">
        <v>348</v>
      </c>
      <c r="E39" s="62" t="s">
        <v>418</v>
      </c>
      <c r="F39" s="30" t="s">
        <v>98</v>
      </c>
      <c r="G39" s="30"/>
      <c r="H39" s="77">
        <f>'Прил.5'!J39</f>
        <v>4.5</v>
      </c>
    </row>
    <row r="40" spans="2:8" ht="12.75" hidden="1">
      <c r="B40" s="43" t="s">
        <v>425</v>
      </c>
      <c r="C40" s="30" t="s">
        <v>346</v>
      </c>
      <c r="D40" s="30" t="s">
        <v>348</v>
      </c>
      <c r="E40" s="62" t="s">
        <v>418</v>
      </c>
      <c r="F40" s="30" t="s">
        <v>426</v>
      </c>
      <c r="G40" s="30"/>
      <c r="H40" s="77">
        <f>'Прил.5'!J40</f>
        <v>4.5</v>
      </c>
    </row>
    <row r="41" spans="2:8" ht="12.75" hidden="1">
      <c r="B41" s="36" t="s">
        <v>408</v>
      </c>
      <c r="C41" s="30" t="s">
        <v>346</v>
      </c>
      <c r="D41" s="30" t="s">
        <v>348</v>
      </c>
      <c r="E41" s="62" t="s">
        <v>418</v>
      </c>
      <c r="F41" s="30" t="s">
        <v>426</v>
      </c>
      <c r="G41" s="30" t="s">
        <v>397</v>
      </c>
      <c r="H41" s="77">
        <f>'Прил.5'!J41</f>
        <v>4.5</v>
      </c>
    </row>
    <row r="42" spans="2:8" ht="25.5">
      <c r="B42" s="43" t="s">
        <v>423</v>
      </c>
      <c r="C42" s="30" t="s">
        <v>346</v>
      </c>
      <c r="D42" s="30" t="s">
        <v>349</v>
      </c>
      <c r="E42" s="62"/>
      <c r="F42" s="30"/>
      <c r="G42" s="30"/>
      <c r="H42" s="77">
        <f>'Прил.5'!J42</f>
        <v>18003.2</v>
      </c>
    </row>
    <row r="43" spans="2:8" ht="12.75" hidden="1">
      <c r="B43" s="36" t="s">
        <v>409</v>
      </c>
      <c r="C43" s="30" t="s">
        <v>346</v>
      </c>
      <c r="D43" s="30" t="s">
        <v>349</v>
      </c>
      <c r="E43" s="62" t="s">
        <v>410</v>
      </c>
      <c r="F43" s="30"/>
      <c r="G43" s="30"/>
      <c r="H43" s="77">
        <f>'Прил.5'!J43</f>
        <v>18003.2</v>
      </c>
    </row>
    <row r="44" spans="2:8" ht="12.75" hidden="1">
      <c r="B44" s="36" t="s">
        <v>417</v>
      </c>
      <c r="C44" s="30" t="s">
        <v>346</v>
      </c>
      <c r="D44" s="30" t="s">
        <v>349</v>
      </c>
      <c r="E44" s="62" t="s">
        <v>418</v>
      </c>
      <c r="F44" s="30"/>
      <c r="G44" s="30"/>
      <c r="H44" s="77">
        <f>'Прил.5'!J44</f>
        <v>18003.2</v>
      </c>
    </row>
    <row r="45" spans="2:8" ht="25.5" hidden="1">
      <c r="B45" s="36" t="s">
        <v>412</v>
      </c>
      <c r="C45" s="30" t="s">
        <v>346</v>
      </c>
      <c r="D45" s="30" t="s">
        <v>349</v>
      </c>
      <c r="E45" s="62" t="s">
        <v>418</v>
      </c>
      <c r="F45" s="30" t="s">
        <v>214</v>
      </c>
      <c r="G45" s="30"/>
      <c r="H45" s="77">
        <f>'Прил.5'!J45</f>
        <v>15219.9</v>
      </c>
    </row>
    <row r="46" spans="2:8" ht="12.75" hidden="1">
      <c r="B46" s="36" t="s">
        <v>413</v>
      </c>
      <c r="C46" s="30" t="s">
        <v>346</v>
      </c>
      <c r="D46" s="30" t="s">
        <v>349</v>
      </c>
      <c r="E46" s="62" t="s">
        <v>418</v>
      </c>
      <c r="F46" s="30" t="s">
        <v>414</v>
      </c>
      <c r="G46" s="30"/>
      <c r="H46" s="77">
        <f>'Прил.5'!J46</f>
        <v>15219.9</v>
      </c>
    </row>
    <row r="47" spans="2:8" ht="12.75" hidden="1">
      <c r="B47" s="36" t="s">
        <v>408</v>
      </c>
      <c r="C47" s="30" t="s">
        <v>346</v>
      </c>
      <c r="D47" s="30" t="s">
        <v>349</v>
      </c>
      <c r="E47" s="62" t="s">
        <v>418</v>
      </c>
      <c r="F47" s="30" t="s">
        <v>414</v>
      </c>
      <c r="G47" s="30">
        <v>2</v>
      </c>
      <c r="H47" s="77">
        <f>'Прил.5'!J47</f>
        <v>15219.9</v>
      </c>
    </row>
    <row r="48" spans="2:8" ht="12.75" hidden="1">
      <c r="B48" s="43" t="s">
        <v>419</v>
      </c>
      <c r="C48" s="30" t="s">
        <v>346</v>
      </c>
      <c r="D48" s="30" t="s">
        <v>349</v>
      </c>
      <c r="E48" s="62" t="s">
        <v>418</v>
      </c>
      <c r="F48" s="30" t="s">
        <v>420</v>
      </c>
      <c r="G48" s="30"/>
      <c r="H48" s="77">
        <f>'Прил.5'!J48</f>
        <v>2753.1</v>
      </c>
    </row>
    <row r="49" spans="2:8" ht="12.75" hidden="1">
      <c r="B49" s="43" t="s">
        <v>421</v>
      </c>
      <c r="C49" s="30" t="s">
        <v>346</v>
      </c>
      <c r="D49" s="30" t="s">
        <v>349</v>
      </c>
      <c r="E49" s="62" t="s">
        <v>418</v>
      </c>
      <c r="F49" s="30" t="s">
        <v>422</v>
      </c>
      <c r="G49" s="30"/>
      <c r="H49" s="77">
        <f>'Прил.5'!J49</f>
        <v>2753.1</v>
      </c>
    </row>
    <row r="50" spans="2:8" ht="12.75" hidden="1">
      <c r="B50" s="36" t="s">
        <v>408</v>
      </c>
      <c r="C50" s="30" t="s">
        <v>346</v>
      </c>
      <c r="D50" s="30" t="s">
        <v>349</v>
      </c>
      <c r="E50" s="62" t="s">
        <v>418</v>
      </c>
      <c r="F50" s="30" t="s">
        <v>422</v>
      </c>
      <c r="G50" s="30">
        <v>2</v>
      </c>
      <c r="H50" s="77">
        <f>'Прил.5'!J50</f>
        <v>2753.1</v>
      </c>
    </row>
    <row r="51" spans="2:8" ht="12.75" hidden="1">
      <c r="B51" s="43" t="s">
        <v>424</v>
      </c>
      <c r="C51" s="30" t="s">
        <v>346</v>
      </c>
      <c r="D51" s="30" t="s">
        <v>349</v>
      </c>
      <c r="E51" s="62" t="s">
        <v>418</v>
      </c>
      <c r="F51" s="30" t="s">
        <v>98</v>
      </c>
      <c r="G51" s="30"/>
      <c r="H51" s="77">
        <f>'Прил.5'!J51</f>
        <v>30.2</v>
      </c>
    </row>
    <row r="52" spans="2:8" ht="12.75" hidden="1">
      <c r="B52" s="43" t="s">
        <v>425</v>
      </c>
      <c r="C52" s="30" t="s">
        <v>346</v>
      </c>
      <c r="D52" s="30" t="s">
        <v>349</v>
      </c>
      <c r="E52" s="62" t="s">
        <v>418</v>
      </c>
      <c r="F52" s="30" t="s">
        <v>426</v>
      </c>
      <c r="G52" s="30"/>
      <c r="H52" s="77">
        <f>'Прил.5'!J52</f>
        <v>30.2</v>
      </c>
    </row>
    <row r="53" spans="2:8" ht="12.75" hidden="1">
      <c r="B53" s="36" t="s">
        <v>408</v>
      </c>
      <c r="C53" s="30" t="s">
        <v>346</v>
      </c>
      <c r="D53" s="30" t="s">
        <v>349</v>
      </c>
      <c r="E53" s="62" t="s">
        <v>418</v>
      </c>
      <c r="F53" s="30" t="s">
        <v>426</v>
      </c>
      <c r="G53" s="30">
        <v>2</v>
      </c>
      <c r="H53" s="77">
        <f>'Прил.5'!J53</f>
        <v>30.2</v>
      </c>
    </row>
    <row r="54" spans="2:8" ht="12.75" hidden="1">
      <c r="B54" s="47" t="s">
        <v>355</v>
      </c>
      <c r="C54" s="30" t="s">
        <v>346</v>
      </c>
      <c r="D54" s="30" t="s">
        <v>349</v>
      </c>
      <c r="E54" s="30" t="s">
        <v>354</v>
      </c>
      <c r="F54" s="30"/>
      <c r="G54" s="30"/>
      <c r="H54" s="77">
        <f>'Прил.5'!J54</f>
        <v>0</v>
      </c>
    </row>
    <row r="55" spans="2:8" ht="12.75" hidden="1">
      <c r="B55" s="36" t="s">
        <v>356</v>
      </c>
      <c r="C55" s="30" t="s">
        <v>346</v>
      </c>
      <c r="D55" s="30" t="s">
        <v>349</v>
      </c>
      <c r="E55" s="30" t="s">
        <v>357</v>
      </c>
      <c r="F55" s="30"/>
      <c r="G55" s="30"/>
      <c r="H55" s="77">
        <f>'Прил.5'!J55</f>
        <v>0</v>
      </c>
    </row>
    <row r="56" spans="2:8" ht="12.75" hidden="1">
      <c r="B56" s="43" t="s">
        <v>419</v>
      </c>
      <c r="C56" s="30" t="s">
        <v>346</v>
      </c>
      <c r="D56" s="30" t="s">
        <v>349</v>
      </c>
      <c r="E56" s="30" t="s">
        <v>357</v>
      </c>
      <c r="F56" s="30" t="s">
        <v>420</v>
      </c>
      <c r="G56" s="30"/>
      <c r="H56" s="77">
        <f>'Прил.5'!J56</f>
        <v>0</v>
      </c>
    </row>
    <row r="57" spans="2:8" ht="12.75" hidden="1">
      <c r="B57" s="43" t="s">
        <v>421</v>
      </c>
      <c r="C57" s="30" t="s">
        <v>346</v>
      </c>
      <c r="D57" s="30" t="s">
        <v>349</v>
      </c>
      <c r="E57" s="30" t="s">
        <v>357</v>
      </c>
      <c r="F57" s="30" t="s">
        <v>422</v>
      </c>
      <c r="G57" s="30"/>
      <c r="H57" s="77">
        <f>'Прил.5'!J57</f>
        <v>0</v>
      </c>
    </row>
    <row r="58" spans="2:8" ht="12.75" hidden="1">
      <c r="B58" s="36" t="s">
        <v>408</v>
      </c>
      <c r="C58" s="30" t="s">
        <v>346</v>
      </c>
      <c r="D58" s="30" t="s">
        <v>349</v>
      </c>
      <c r="E58" s="30" t="s">
        <v>357</v>
      </c>
      <c r="F58" s="30" t="s">
        <v>422</v>
      </c>
      <c r="G58" s="30" t="s">
        <v>397</v>
      </c>
      <c r="H58" s="77">
        <f>'Прил.5'!J58</f>
        <v>0</v>
      </c>
    </row>
    <row r="59" spans="2:8" ht="12.75">
      <c r="B59" s="43" t="s">
        <v>33</v>
      </c>
      <c r="C59" s="30" t="s">
        <v>346</v>
      </c>
      <c r="D59" s="30" t="s">
        <v>350</v>
      </c>
      <c r="E59" s="30"/>
      <c r="F59" s="30"/>
      <c r="G59" s="30"/>
      <c r="H59" s="77">
        <f>'Прил.5'!J59</f>
        <v>2799.9999999999995</v>
      </c>
    </row>
    <row r="60" spans="2:8" ht="12.75" hidden="1">
      <c r="B60" s="36" t="s">
        <v>409</v>
      </c>
      <c r="C60" s="30" t="s">
        <v>346</v>
      </c>
      <c r="D60" s="30" t="s">
        <v>350</v>
      </c>
      <c r="E60" s="62" t="s">
        <v>410</v>
      </c>
      <c r="F60" s="30"/>
      <c r="G60" s="30"/>
      <c r="H60" s="77">
        <f>'Прил.5'!J60</f>
        <v>2799.9999999999995</v>
      </c>
    </row>
    <row r="61" spans="2:8" ht="12.75" hidden="1">
      <c r="B61" s="36" t="s">
        <v>417</v>
      </c>
      <c r="C61" s="30" t="s">
        <v>346</v>
      </c>
      <c r="D61" s="30" t="s">
        <v>350</v>
      </c>
      <c r="E61" s="62" t="s">
        <v>418</v>
      </c>
      <c r="F61" s="30"/>
      <c r="G61" s="30"/>
      <c r="H61" s="77">
        <f>'Прил.5'!J61</f>
        <v>2799.9999999999995</v>
      </c>
    </row>
    <row r="62" spans="2:8" ht="25.5" hidden="1">
      <c r="B62" s="36" t="s">
        <v>412</v>
      </c>
      <c r="C62" s="30" t="s">
        <v>346</v>
      </c>
      <c r="D62" s="30" t="s">
        <v>350</v>
      </c>
      <c r="E62" s="62" t="s">
        <v>418</v>
      </c>
      <c r="F62" s="30" t="s">
        <v>214</v>
      </c>
      <c r="G62" s="30"/>
      <c r="H62" s="77">
        <f>'Прил.5'!J62</f>
        <v>2565.1</v>
      </c>
    </row>
    <row r="63" spans="2:8" ht="12.75" hidden="1">
      <c r="B63" s="36" t="s">
        <v>413</v>
      </c>
      <c r="C63" s="30" t="s">
        <v>346</v>
      </c>
      <c r="D63" s="30" t="s">
        <v>350</v>
      </c>
      <c r="E63" s="62" t="s">
        <v>418</v>
      </c>
      <c r="F63" s="30" t="s">
        <v>414</v>
      </c>
      <c r="G63" s="30"/>
      <c r="H63" s="77">
        <f>'Прил.5'!J63</f>
        <v>2565.1</v>
      </c>
    </row>
    <row r="64" spans="2:8" ht="12.75" hidden="1">
      <c r="B64" s="36" t="s">
        <v>408</v>
      </c>
      <c r="C64" s="30" t="s">
        <v>346</v>
      </c>
      <c r="D64" s="30" t="s">
        <v>350</v>
      </c>
      <c r="E64" s="62" t="s">
        <v>418</v>
      </c>
      <c r="F64" s="30" t="s">
        <v>414</v>
      </c>
      <c r="G64" s="30">
        <v>2</v>
      </c>
      <c r="H64" s="77">
        <f>'Прил.5'!J64</f>
        <v>2565.1</v>
      </c>
    </row>
    <row r="65" spans="2:8" ht="12.75" hidden="1">
      <c r="B65" s="43" t="s">
        <v>419</v>
      </c>
      <c r="C65" s="30" t="s">
        <v>346</v>
      </c>
      <c r="D65" s="30" t="s">
        <v>350</v>
      </c>
      <c r="E65" s="62" t="s">
        <v>418</v>
      </c>
      <c r="F65" s="30" t="s">
        <v>420</v>
      </c>
      <c r="G65" s="30"/>
      <c r="H65" s="77">
        <f>'Прил.5'!J65</f>
        <v>231.2</v>
      </c>
    </row>
    <row r="66" spans="2:8" ht="12.75" hidden="1">
      <c r="B66" s="43" t="s">
        <v>421</v>
      </c>
      <c r="C66" s="30" t="s">
        <v>346</v>
      </c>
      <c r="D66" s="30" t="s">
        <v>350</v>
      </c>
      <c r="E66" s="62" t="s">
        <v>418</v>
      </c>
      <c r="F66" s="30" t="s">
        <v>422</v>
      </c>
      <c r="G66" s="30"/>
      <c r="H66" s="77">
        <f>'Прил.5'!J66</f>
        <v>231.2</v>
      </c>
    </row>
    <row r="67" spans="2:8" ht="12.75" hidden="1">
      <c r="B67" s="36" t="s">
        <v>408</v>
      </c>
      <c r="C67" s="30" t="s">
        <v>346</v>
      </c>
      <c r="D67" s="30" t="s">
        <v>350</v>
      </c>
      <c r="E67" s="62" t="s">
        <v>418</v>
      </c>
      <c r="F67" s="30" t="s">
        <v>422</v>
      </c>
      <c r="G67" s="30">
        <v>2</v>
      </c>
      <c r="H67" s="77">
        <f>'Прил.5'!J67</f>
        <v>231.2</v>
      </c>
    </row>
    <row r="68" spans="2:8" ht="12.75" hidden="1">
      <c r="B68" s="43" t="s">
        <v>424</v>
      </c>
      <c r="C68" s="30" t="s">
        <v>346</v>
      </c>
      <c r="D68" s="30" t="s">
        <v>350</v>
      </c>
      <c r="E68" s="62" t="s">
        <v>418</v>
      </c>
      <c r="F68" s="30" t="s">
        <v>98</v>
      </c>
      <c r="G68" s="30"/>
      <c r="H68" s="77">
        <f>'Прил.5'!J68</f>
        <v>3.7</v>
      </c>
    </row>
    <row r="69" spans="2:8" ht="12.75" hidden="1">
      <c r="B69" s="43" t="s">
        <v>425</v>
      </c>
      <c r="C69" s="30" t="s">
        <v>346</v>
      </c>
      <c r="D69" s="30" t="s">
        <v>350</v>
      </c>
      <c r="E69" s="62" t="s">
        <v>418</v>
      </c>
      <c r="F69" s="30" t="s">
        <v>426</v>
      </c>
      <c r="G69" s="30"/>
      <c r="H69" s="77">
        <f>'Прил.5'!J69</f>
        <v>3.7</v>
      </c>
    </row>
    <row r="70" spans="2:8" ht="12.75" hidden="1">
      <c r="B70" s="36" t="s">
        <v>408</v>
      </c>
      <c r="C70" s="30" t="s">
        <v>346</v>
      </c>
      <c r="D70" s="30" t="s">
        <v>350</v>
      </c>
      <c r="E70" s="62" t="s">
        <v>418</v>
      </c>
      <c r="F70" s="30" t="s">
        <v>426</v>
      </c>
      <c r="G70" s="30">
        <v>2</v>
      </c>
      <c r="H70" s="77">
        <f>'Прил.5'!J70</f>
        <v>3.7</v>
      </c>
    </row>
    <row r="71" spans="2:8" ht="12.75" hidden="1">
      <c r="B71" s="43" t="s">
        <v>305</v>
      </c>
      <c r="C71" s="30" t="s">
        <v>346</v>
      </c>
      <c r="D71" s="30" t="s">
        <v>326</v>
      </c>
      <c r="E71" s="62"/>
      <c r="F71" s="30"/>
      <c r="G71" s="30"/>
      <c r="H71" s="77">
        <f>'Прил.5'!J71</f>
        <v>0</v>
      </c>
    </row>
    <row r="72" spans="2:8" ht="12.75" hidden="1">
      <c r="B72" s="43" t="s">
        <v>409</v>
      </c>
      <c r="C72" s="30" t="s">
        <v>346</v>
      </c>
      <c r="D72" s="30" t="s">
        <v>326</v>
      </c>
      <c r="E72" s="62" t="s">
        <v>410</v>
      </c>
      <c r="F72" s="30"/>
      <c r="G72" s="30"/>
      <c r="H72" s="77">
        <f>'Прил.5'!J72</f>
        <v>0</v>
      </c>
    </row>
    <row r="73" spans="2:8" ht="12.75" hidden="1">
      <c r="B73" s="43" t="s">
        <v>636</v>
      </c>
      <c r="C73" s="30" t="s">
        <v>346</v>
      </c>
      <c r="D73" s="30" t="s">
        <v>326</v>
      </c>
      <c r="E73" s="62" t="s">
        <v>238</v>
      </c>
      <c r="F73" s="30"/>
      <c r="G73" s="30"/>
      <c r="H73" s="77">
        <f>'Прил.5'!J73</f>
        <v>0</v>
      </c>
    </row>
    <row r="74" spans="2:8" ht="12.75" hidden="1">
      <c r="B74" s="43" t="s">
        <v>424</v>
      </c>
      <c r="C74" s="30" t="s">
        <v>346</v>
      </c>
      <c r="D74" s="30" t="s">
        <v>326</v>
      </c>
      <c r="E74" s="62" t="s">
        <v>238</v>
      </c>
      <c r="F74" s="30" t="s">
        <v>98</v>
      </c>
      <c r="G74" s="30"/>
      <c r="H74" s="77">
        <f>'Прил.5'!J74</f>
        <v>0</v>
      </c>
    </row>
    <row r="75" spans="2:8" ht="12.75" hidden="1">
      <c r="B75" s="43" t="s">
        <v>251</v>
      </c>
      <c r="C75" s="30" t="s">
        <v>346</v>
      </c>
      <c r="D75" s="30" t="s">
        <v>326</v>
      </c>
      <c r="E75" s="62" t="s">
        <v>238</v>
      </c>
      <c r="F75" s="30" t="s">
        <v>252</v>
      </c>
      <c r="G75" s="30"/>
      <c r="H75" s="77">
        <f>'Прил.5'!J75</f>
        <v>0</v>
      </c>
    </row>
    <row r="76" spans="2:8" ht="12.75" hidden="1">
      <c r="B76" s="36" t="s">
        <v>408</v>
      </c>
      <c r="C76" s="30" t="s">
        <v>346</v>
      </c>
      <c r="D76" s="30" t="s">
        <v>326</v>
      </c>
      <c r="E76" s="62" t="s">
        <v>238</v>
      </c>
      <c r="F76" s="30" t="s">
        <v>252</v>
      </c>
      <c r="G76" s="30">
        <v>2</v>
      </c>
      <c r="H76" s="77">
        <f>'Прил.5'!J76</f>
        <v>0</v>
      </c>
    </row>
    <row r="77" spans="2:8" ht="12.75">
      <c r="B77" s="43" t="s">
        <v>306</v>
      </c>
      <c r="C77" s="30" t="s">
        <v>346</v>
      </c>
      <c r="D77" s="30" t="s">
        <v>327</v>
      </c>
      <c r="E77" s="30"/>
      <c r="F77" s="30"/>
      <c r="G77" s="30"/>
      <c r="H77" s="77">
        <f>'Прил.5'!J77</f>
        <v>1586.1999999999998</v>
      </c>
    </row>
    <row r="78" spans="2:8" ht="12.75" hidden="1">
      <c r="B78" s="43" t="s">
        <v>409</v>
      </c>
      <c r="C78" s="30" t="s">
        <v>346</v>
      </c>
      <c r="D78" s="30" t="s">
        <v>327</v>
      </c>
      <c r="E78" s="62" t="s">
        <v>410</v>
      </c>
      <c r="F78" s="30"/>
      <c r="G78" s="30"/>
      <c r="H78" s="77">
        <f>'Прил.5'!J78</f>
        <v>1552.8</v>
      </c>
    </row>
    <row r="79" spans="2:8" ht="25.5" hidden="1">
      <c r="B79" s="43" t="s">
        <v>392</v>
      </c>
      <c r="C79" s="30" t="s">
        <v>346</v>
      </c>
      <c r="D79" s="30" t="s">
        <v>327</v>
      </c>
      <c r="E79" s="56" t="s">
        <v>391</v>
      </c>
      <c r="F79" s="30"/>
      <c r="G79" s="30"/>
      <c r="H79" s="77">
        <f>'Прил.5'!J79</f>
        <v>140</v>
      </c>
    </row>
    <row r="80" spans="2:8" ht="12.75" hidden="1">
      <c r="B80" s="36" t="s">
        <v>494</v>
      </c>
      <c r="C80" s="30" t="s">
        <v>346</v>
      </c>
      <c r="D80" s="30" t="s">
        <v>327</v>
      </c>
      <c r="E80" s="56" t="s">
        <v>391</v>
      </c>
      <c r="F80" s="30" t="s">
        <v>495</v>
      </c>
      <c r="G80" s="30"/>
      <c r="H80" s="77">
        <f>'Прил.5'!J80</f>
        <v>140</v>
      </c>
    </row>
    <row r="81" spans="2:8" ht="12.75" hidden="1">
      <c r="B81" s="36" t="s">
        <v>629</v>
      </c>
      <c r="C81" s="30" t="s">
        <v>346</v>
      </c>
      <c r="D81" s="30" t="s">
        <v>327</v>
      </c>
      <c r="E81" s="56" t="s">
        <v>391</v>
      </c>
      <c r="F81" s="30" t="s">
        <v>630</v>
      </c>
      <c r="G81" s="30"/>
      <c r="H81" s="77">
        <f>'Прил.5'!J81</f>
        <v>140</v>
      </c>
    </row>
    <row r="82" spans="2:8" ht="12.75" hidden="1">
      <c r="B82" s="43" t="s">
        <v>383</v>
      </c>
      <c r="C82" s="30" t="s">
        <v>346</v>
      </c>
      <c r="D82" s="30" t="s">
        <v>327</v>
      </c>
      <c r="E82" s="56" t="s">
        <v>391</v>
      </c>
      <c r="F82" s="30" t="s">
        <v>630</v>
      </c>
      <c r="G82" s="30" t="s">
        <v>400</v>
      </c>
      <c r="H82" s="77">
        <f>'Прил.5'!J82</f>
        <v>140</v>
      </c>
    </row>
    <row r="83" spans="2:8" ht="25.5" hidden="1">
      <c r="B83" s="43" t="s">
        <v>427</v>
      </c>
      <c r="C83" s="30" t="s">
        <v>346</v>
      </c>
      <c r="D83" s="30" t="s">
        <v>327</v>
      </c>
      <c r="E83" s="56" t="s">
        <v>428</v>
      </c>
      <c r="F83" s="30"/>
      <c r="G83" s="30"/>
      <c r="H83" s="77">
        <f>'Прил.5'!J83</f>
        <v>222.79999999999998</v>
      </c>
    </row>
    <row r="84" spans="2:8" ht="25.5" hidden="1">
      <c r="B84" s="36" t="s">
        <v>412</v>
      </c>
      <c r="C84" s="30" t="s">
        <v>346</v>
      </c>
      <c r="D84" s="30" t="s">
        <v>327</v>
      </c>
      <c r="E84" s="56" t="s">
        <v>428</v>
      </c>
      <c r="F84" s="30" t="s">
        <v>214</v>
      </c>
      <c r="G84" s="30"/>
      <c r="H84" s="77">
        <f>'Прил.5'!J84</f>
        <v>198.7</v>
      </c>
    </row>
    <row r="85" spans="2:8" ht="12.75" hidden="1">
      <c r="B85" s="36" t="s">
        <v>413</v>
      </c>
      <c r="C85" s="30" t="s">
        <v>346</v>
      </c>
      <c r="D85" s="30" t="s">
        <v>327</v>
      </c>
      <c r="E85" s="56" t="s">
        <v>428</v>
      </c>
      <c r="F85" s="30" t="s">
        <v>414</v>
      </c>
      <c r="G85" s="30"/>
      <c r="H85" s="77">
        <f>'Прил.5'!J85</f>
        <v>198.7</v>
      </c>
    </row>
    <row r="86" spans="2:8" ht="12.75" hidden="1">
      <c r="B86" s="36" t="s">
        <v>408</v>
      </c>
      <c r="C86" s="30" t="s">
        <v>346</v>
      </c>
      <c r="D86" s="30" t="s">
        <v>327</v>
      </c>
      <c r="E86" s="56" t="s">
        <v>428</v>
      </c>
      <c r="F86" s="30" t="s">
        <v>414</v>
      </c>
      <c r="G86" s="30" t="s">
        <v>397</v>
      </c>
      <c r="H86" s="77">
        <f>'Прил.5'!J86</f>
        <v>28.9</v>
      </c>
    </row>
    <row r="87" spans="2:8" ht="12.75" hidden="1">
      <c r="B87" s="36" t="s">
        <v>382</v>
      </c>
      <c r="C87" s="30" t="s">
        <v>346</v>
      </c>
      <c r="D87" s="30" t="s">
        <v>327</v>
      </c>
      <c r="E87" s="56" t="s">
        <v>428</v>
      </c>
      <c r="F87" s="30" t="s">
        <v>414</v>
      </c>
      <c r="G87" s="30">
        <v>3</v>
      </c>
      <c r="H87" s="77">
        <f>'Прил.5'!J87</f>
        <v>169.79999999999998</v>
      </c>
    </row>
    <row r="88" spans="2:8" ht="12.75" hidden="1">
      <c r="B88" s="43" t="s">
        <v>419</v>
      </c>
      <c r="C88" s="30" t="s">
        <v>346</v>
      </c>
      <c r="D88" s="30" t="s">
        <v>327</v>
      </c>
      <c r="E88" s="56" t="s">
        <v>428</v>
      </c>
      <c r="F88" s="30" t="s">
        <v>420</v>
      </c>
      <c r="G88" s="30"/>
      <c r="H88" s="77">
        <f>'Прил.5'!J88</f>
        <v>24.1</v>
      </c>
    </row>
    <row r="89" spans="2:8" ht="12.75" hidden="1">
      <c r="B89" s="43" t="s">
        <v>421</v>
      </c>
      <c r="C89" s="30" t="s">
        <v>346</v>
      </c>
      <c r="D89" s="30" t="s">
        <v>327</v>
      </c>
      <c r="E89" s="56" t="s">
        <v>428</v>
      </c>
      <c r="F89" s="30" t="s">
        <v>422</v>
      </c>
      <c r="G89" s="30"/>
      <c r="H89" s="77">
        <f>'Прил.5'!J89</f>
        <v>24.1</v>
      </c>
    </row>
    <row r="90" spans="2:8" ht="12.75" hidden="1">
      <c r="B90" s="36" t="s">
        <v>382</v>
      </c>
      <c r="C90" s="30" t="s">
        <v>346</v>
      </c>
      <c r="D90" s="30" t="s">
        <v>327</v>
      </c>
      <c r="E90" s="56" t="s">
        <v>428</v>
      </c>
      <c r="F90" s="30" t="s">
        <v>422</v>
      </c>
      <c r="G90" s="30">
        <v>3</v>
      </c>
      <c r="H90" s="77">
        <f>'Прил.5'!J90</f>
        <v>24.1</v>
      </c>
    </row>
    <row r="91" spans="2:8" ht="25.5" hidden="1">
      <c r="B91" s="43" t="s">
        <v>429</v>
      </c>
      <c r="C91" s="30" t="s">
        <v>346</v>
      </c>
      <c r="D91" s="30" t="s">
        <v>327</v>
      </c>
      <c r="E91" s="56" t="s">
        <v>430</v>
      </c>
      <c r="F91" s="30"/>
      <c r="G91" s="30"/>
      <c r="H91" s="77">
        <f>'Прил.5'!J91</f>
        <v>254.10000000000002</v>
      </c>
    </row>
    <row r="92" spans="2:8" ht="25.5" hidden="1">
      <c r="B92" s="36" t="s">
        <v>412</v>
      </c>
      <c r="C92" s="30" t="s">
        <v>346</v>
      </c>
      <c r="D92" s="30" t="s">
        <v>327</v>
      </c>
      <c r="E92" s="56" t="s">
        <v>430</v>
      </c>
      <c r="F92" s="30" t="s">
        <v>214</v>
      </c>
      <c r="G92" s="30"/>
      <c r="H92" s="77">
        <f>'Прил.5'!J92</f>
        <v>210.70000000000002</v>
      </c>
    </row>
    <row r="93" spans="2:8" ht="12.75" hidden="1">
      <c r="B93" s="36" t="s">
        <v>413</v>
      </c>
      <c r="C93" s="30" t="s">
        <v>346</v>
      </c>
      <c r="D93" s="30" t="s">
        <v>327</v>
      </c>
      <c r="E93" s="56" t="s">
        <v>430</v>
      </c>
      <c r="F93" s="30" t="s">
        <v>414</v>
      </c>
      <c r="G93" s="30"/>
      <c r="H93" s="77">
        <f>'Прил.5'!J93</f>
        <v>210.70000000000002</v>
      </c>
    </row>
    <row r="94" spans="2:8" ht="12.75" hidden="1">
      <c r="B94" s="36" t="s">
        <v>408</v>
      </c>
      <c r="C94" s="30" t="s">
        <v>346</v>
      </c>
      <c r="D94" s="30" t="s">
        <v>327</v>
      </c>
      <c r="E94" s="56" t="s">
        <v>430</v>
      </c>
      <c r="F94" s="30" t="s">
        <v>414</v>
      </c>
      <c r="G94" s="30" t="s">
        <v>397</v>
      </c>
      <c r="H94" s="77">
        <f>'Прил.5'!J94</f>
        <v>29.6</v>
      </c>
    </row>
    <row r="95" spans="2:8" ht="12.75" hidden="1">
      <c r="B95" s="36" t="s">
        <v>382</v>
      </c>
      <c r="C95" s="30" t="s">
        <v>346</v>
      </c>
      <c r="D95" s="30" t="s">
        <v>327</v>
      </c>
      <c r="E95" s="56" t="s">
        <v>430</v>
      </c>
      <c r="F95" s="30" t="s">
        <v>414</v>
      </c>
      <c r="G95" s="30">
        <v>3</v>
      </c>
      <c r="H95" s="77">
        <f>'Прил.5'!J95</f>
        <v>181.1</v>
      </c>
    </row>
    <row r="96" spans="2:8" ht="12.75" hidden="1">
      <c r="B96" s="43" t="s">
        <v>419</v>
      </c>
      <c r="C96" s="30" t="s">
        <v>346</v>
      </c>
      <c r="D96" s="30" t="s">
        <v>327</v>
      </c>
      <c r="E96" s="56" t="s">
        <v>430</v>
      </c>
      <c r="F96" s="30" t="s">
        <v>420</v>
      </c>
      <c r="G96" s="30"/>
      <c r="H96" s="77">
        <f>'Прил.5'!J96</f>
        <v>43.4</v>
      </c>
    </row>
    <row r="97" spans="2:8" ht="12.75" hidden="1">
      <c r="B97" s="43" t="s">
        <v>421</v>
      </c>
      <c r="C97" s="30" t="s">
        <v>346</v>
      </c>
      <c r="D97" s="30" t="s">
        <v>327</v>
      </c>
      <c r="E97" s="56" t="s">
        <v>430</v>
      </c>
      <c r="F97" s="30" t="s">
        <v>422</v>
      </c>
      <c r="G97" s="30"/>
      <c r="H97" s="77">
        <f>'Прил.5'!J97</f>
        <v>43.4</v>
      </c>
    </row>
    <row r="98" spans="2:8" ht="12.75" hidden="1">
      <c r="B98" s="36" t="s">
        <v>382</v>
      </c>
      <c r="C98" s="30" t="s">
        <v>346</v>
      </c>
      <c r="D98" s="30" t="s">
        <v>327</v>
      </c>
      <c r="E98" s="56" t="s">
        <v>430</v>
      </c>
      <c r="F98" s="30" t="s">
        <v>422</v>
      </c>
      <c r="G98" s="30">
        <v>3</v>
      </c>
      <c r="H98" s="77">
        <f>'Прил.5'!J98</f>
        <v>43.4</v>
      </c>
    </row>
    <row r="99" spans="2:8" ht="12.75" hidden="1">
      <c r="B99" s="43" t="s">
        <v>431</v>
      </c>
      <c r="C99" s="30" t="s">
        <v>346</v>
      </c>
      <c r="D99" s="30" t="s">
        <v>327</v>
      </c>
      <c r="E99" s="62" t="s">
        <v>432</v>
      </c>
      <c r="F99" s="30"/>
      <c r="G99" s="30"/>
      <c r="H99" s="77">
        <f>'Прил.5'!J99</f>
        <v>222.39999999999998</v>
      </c>
    </row>
    <row r="100" spans="2:8" ht="25.5" hidden="1">
      <c r="B100" s="36" t="s">
        <v>412</v>
      </c>
      <c r="C100" s="30" t="s">
        <v>346</v>
      </c>
      <c r="D100" s="30" t="s">
        <v>327</v>
      </c>
      <c r="E100" s="56" t="s">
        <v>432</v>
      </c>
      <c r="F100" s="30" t="s">
        <v>214</v>
      </c>
      <c r="G100" s="30"/>
      <c r="H100" s="77">
        <f>'Прил.5'!J100</f>
        <v>196.2</v>
      </c>
    </row>
    <row r="101" spans="2:8" ht="12.75" hidden="1">
      <c r="B101" s="36" t="s">
        <v>413</v>
      </c>
      <c r="C101" s="30" t="s">
        <v>346</v>
      </c>
      <c r="D101" s="30" t="s">
        <v>327</v>
      </c>
      <c r="E101" s="56" t="s">
        <v>432</v>
      </c>
      <c r="F101" s="30" t="s">
        <v>414</v>
      </c>
      <c r="G101" s="30"/>
      <c r="H101" s="77">
        <f>'Прил.5'!J101</f>
        <v>196.2</v>
      </c>
    </row>
    <row r="102" spans="2:8" ht="12.75" hidden="1">
      <c r="B102" s="36" t="s">
        <v>408</v>
      </c>
      <c r="C102" s="30" t="s">
        <v>346</v>
      </c>
      <c r="D102" s="30" t="s">
        <v>327</v>
      </c>
      <c r="E102" s="56" t="s">
        <v>432</v>
      </c>
      <c r="F102" s="30" t="s">
        <v>414</v>
      </c>
      <c r="G102" s="30" t="s">
        <v>397</v>
      </c>
      <c r="H102" s="77">
        <f>'Прил.5'!J102</f>
        <v>28.8</v>
      </c>
    </row>
    <row r="103" spans="2:8" ht="12.75" hidden="1">
      <c r="B103" s="36" t="s">
        <v>382</v>
      </c>
      <c r="C103" s="30" t="s">
        <v>346</v>
      </c>
      <c r="D103" s="30" t="s">
        <v>327</v>
      </c>
      <c r="E103" s="56" t="s">
        <v>432</v>
      </c>
      <c r="F103" s="30" t="s">
        <v>414</v>
      </c>
      <c r="G103" s="30">
        <v>3</v>
      </c>
      <c r="H103" s="77">
        <f>'Прил.5'!J103</f>
        <v>167.39999999999998</v>
      </c>
    </row>
    <row r="104" spans="2:8" ht="12.75" hidden="1">
      <c r="B104" s="43" t="s">
        <v>419</v>
      </c>
      <c r="C104" s="30" t="s">
        <v>346</v>
      </c>
      <c r="D104" s="30" t="s">
        <v>327</v>
      </c>
      <c r="E104" s="56" t="s">
        <v>432</v>
      </c>
      <c r="F104" s="30" t="s">
        <v>420</v>
      </c>
      <c r="G104" s="30"/>
      <c r="H104" s="77">
        <f>'Прил.5'!J104</f>
        <v>26.200000000000003</v>
      </c>
    </row>
    <row r="105" spans="2:8" ht="12.75" hidden="1">
      <c r="B105" s="43" t="s">
        <v>421</v>
      </c>
      <c r="C105" s="30" t="s">
        <v>346</v>
      </c>
      <c r="D105" s="30" t="s">
        <v>327</v>
      </c>
      <c r="E105" s="56" t="s">
        <v>432</v>
      </c>
      <c r="F105" s="30" t="s">
        <v>422</v>
      </c>
      <c r="G105" s="30"/>
      <c r="H105" s="77">
        <f>'Прил.5'!J105</f>
        <v>26.200000000000003</v>
      </c>
    </row>
    <row r="106" spans="2:8" ht="12.75" hidden="1">
      <c r="B106" s="36" t="s">
        <v>382</v>
      </c>
      <c r="C106" s="30" t="s">
        <v>346</v>
      </c>
      <c r="D106" s="30" t="s">
        <v>327</v>
      </c>
      <c r="E106" s="56" t="s">
        <v>432</v>
      </c>
      <c r="F106" s="30" t="s">
        <v>422</v>
      </c>
      <c r="G106" s="30">
        <v>3</v>
      </c>
      <c r="H106" s="77">
        <f>'Прил.5'!J106</f>
        <v>26.200000000000003</v>
      </c>
    </row>
    <row r="107" spans="2:8" ht="25.5" hidden="1">
      <c r="B107" s="36" t="s">
        <v>637</v>
      </c>
      <c r="C107" s="30" t="s">
        <v>346</v>
      </c>
      <c r="D107" s="30" t="s">
        <v>327</v>
      </c>
      <c r="E107" s="30" t="s">
        <v>433</v>
      </c>
      <c r="F107" s="30"/>
      <c r="G107" s="30"/>
      <c r="H107" s="77">
        <f>'Прил.5'!J107</f>
        <v>241.2</v>
      </c>
    </row>
    <row r="108" spans="2:8" ht="12.75" hidden="1">
      <c r="B108" s="43" t="s">
        <v>419</v>
      </c>
      <c r="C108" s="30" t="s">
        <v>346</v>
      </c>
      <c r="D108" s="30" t="s">
        <v>327</v>
      </c>
      <c r="E108" s="30" t="s">
        <v>433</v>
      </c>
      <c r="F108" s="30" t="s">
        <v>420</v>
      </c>
      <c r="G108" s="30"/>
      <c r="H108" s="77">
        <f>'Прил.5'!J108</f>
        <v>241.2</v>
      </c>
    </row>
    <row r="109" spans="2:8" ht="12.75" hidden="1">
      <c r="B109" s="43" t="s">
        <v>421</v>
      </c>
      <c r="C109" s="30" t="s">
        <v>346</v>
      </c>
      <c r="D109" s="30" t="s">
        <v>327</v>
      </c>
      <c r="E109" s="30" t="s">
        <v>433</v>
      </c>
      <c r="F109" s="30" t="s">
        <v>422</v>
      </c>
      <c r="G109" s="30"/>
      <c r="H109" s="77">
        <f>'Прил.5'!J109</f>
        <v>241.2</v>
      </c>
    </row>
    <row r="110" spans="2:8" ht="12.75" hidden="1">
      <c r="B110" s="36" t="s">
        <v>408</v>
      </c>
      <c r="C110" s="30" t="s">
        <v>346</v>
      </c>
      <c r="D110" s="30" t="s">
        <v>327</v>
      </c>
      <c r="E110" s="30" t="s">
        <v>433</v>
      </c>
      <c r="F110" s="30" t="s">
        <v>422</v>
      </c>
      <c r="G110" s="30">
        <v>2</v>
      </c>
      <c r="H110" s="77">
        <f>'Прил.5'!J110</f>
        <v>241.2</v>
      </c>
    </row>
    <row r="111" spans="2:8" ht="12.75" hidden="1">
      <c r="B111" s="36" t="s">
        <v>638</v>
      </c>
      <c r="C111" s="30" t="s">
        <v>346</v>
      </c>
      <c r="D111" s="30" t="s">
        <v>327</v>
      </c>
      <c r="E111" s="30" t="s">
        <v>434</v>
      </c>
      <c r="F111" s="30"/>
      <c r="G111" s="30"/>
      <c r="H111" s="77">
        <f>'Прил.5'!J111</f>
        <v>472.29999999999995</v>
      </c>
    </row>
    <row r="112" spans="2:8" ht="25.5" hidden="1">
      <c r="B112" s="36" t="s">
        <v>412</v>
      </c>
      <c r="C112" s="30" t="s">
        <v>346</v>
      </c>
      <c r="D112" s="30" t="s">
        <v>327</v>
      </c>
      <c r="E112" s="30" t="s">
        <v>434</v>
      </c>
      <c r="F112" s="30" t="s">
        <v>214</v>
      </c>
      <c r="G112" s="30"/>
      <c r="H112" s="77">
        <f>'Прил.5'!J112</f>
        <v>114.6</v>
      </c>
    </row>
    <row r="113" spans="2:8" ht="12.75" hidden="1">
      <c r="B113" s="36" t="s">
        <v>413</v>
      </c>
      <c r="C113" s="30" t="s">
        <v>346</v>
      </c>
      <c r="D113" s="30" t="s">
        <v>327</v>
      </c>
      <c r="E113" s="30" t="s">
        <v>434</v>
      </c>
      <c r="F113" s="30" t="s">
        <v>414</v>
      </c>
      <c r="G113" s="30"/>
      <c r="H113" s="77">
        <f>'Прил.5'!J113</f>
        <v>114.6</v>
      </c>
    </row>
    <row r="114" spans="2:8" ht="12.75" hidden="1">
      <c r="B114" s="36" t="s">
        <v>408</v>
      </c>
      <c r="C114" s="30" t="s">
        <v>346</v>
      </c>
      <c r="D114" s="30" t="s">
        <v>327</v>
      </c>
      <c r="E114" s="30" t="s">
        <v>434</v>
      </c>
      <c r="F114" s="30" t="s">
        <v>414</v>
      </c>
      <c r="G114" s="30">
        <v>2</v>
      </c>
      <c r="H114" s="77">
        <f>'Прил.5'!J114</f>
        <v>114.6</v>
      </c>
    </row>
    <row r="115" spans="2:8" ht="12.75" hidden="1">
      <c r="B115" s="43" t="s">
        <v>419</v>
      </c>
      <c r="C115" s="30" t="s">
        <v>346</v>
      </c>
      <c r="D115" s="30" t="s">
        <v>327</v>
      </c>
      <c r="E115" s="30" t="s">
        <v>434</v>
      </c>
      <c r="F115" s="30" t="s">
        <v>420</v>
      </c>
      <c r="G115" s="30"/>
      <c r="H115" s="77">
        <f>'Прил.5'!J115</f>
        <v>167.3</v>
      </c>
    </row>
    <row r="116" spans="2:8" ht="12.75" hidden="1">
      <c r="B116" s="43" t="s">
        <v>421</v>
      </c>
      <c r="C116" s="30" t="s">
        <v>346</v>
      </c>
      <c r="D116" s="30" t="s">
        <v>327</v>
      </c>
      <c r="E116" s="30" t="s">
        <v>434</v>
      </c>
      <c r="F116" s="30" t="s">
        <v>422</v>
      </c>
      <c r="G116" s="30"/>
      <c r="H116" s="77">
        <f>'Прил.5'!J116</f>
        <v>167.3</v>
      </c>
    </row>
    <row r="117" spans="2:8" ht="12.75" hidden="1">
      <c r="B117" s="36" t="s">
        <v>408</v>
      </c>
      <c r="C117" s="30" t="s">
        <v>346</v>
      </c>
      <c r="D117" s="30" t="s">
        <v>327</v>
      </c>
      <c r="E117" s="30" t="s">
        <v>434</v>
      </c>
      <c r="F117" s="30" t="s">
        <v>422</v>
      </c>
      <c r="G117" s="30">
        <v>2</v>
      </c>
      <c r="H117" s="77">
        <f>'Прил.5'!J117</f>
        <v>167.3</v>
      </c>
    </row>
    <row r="118" spans="2:8" ht="12.75" hidden="1">
      <c r="B118" s="43" t="s">
        <v>424</v>
      </c>
      <c r="C118" s="30" t="s">
        <v>346</v>
      </c>
      <c r="D118" s="30" t="s">
        <v>327</v>
      </c>
      <c r="E118" s="30" t="s">
        <v>434</v>
      </c>
      <c r="F118" s="30" t="s">
        <v>98</v>
      </c>
      <c r="G118" s="30"/>
      <c r="H118" s="77">
        <f>'Прил.5'!J118</f>
        <v>190.4</v>
      </c>
    </row>
    <row r="119" spans="2:8" ht="12.75" hidden="1">
      <c r="B119" s="36" t="s">
        <v>435</v>
      </c>
      <c r="C119" s="30" t="s">
        <v>346</v>
      </c>
      <c r="D119" s="30" t="s">
        <v>327</v>
      </c>
      <c r="E119" s="30" t="s">
        <v>434</v>
      </c>
      <c r="F119" s="30" t="s">
        <v>436</v>
      </c>
      <c r="G119" s="30"/>
      <c r="H119" s="77">
        <f>'Прил.5'!J119</f>
        <v>190.4</v>
      </c>
    </row>
    <row r="120" spans="2:8" ht="12.75" hidden="1">
      <c r="B120" s="36" t="s">
        <v>408</v>
      </c>
      <c r="C120" s="30" t="s">
        <v>346</v>
      </c>
      <c r="D120" s="30" t="s">
        <v>327</v>
      </c>
      <c r="E120" s="30" t="s">
        <v>434</v>
      </c>
      <c r="F120" s="30" t="s">
        <v>436</v>
      </c>
      <c r="G120" s="30">
        <v>2</v>
      </c>
      <c r="H120" s="77">
        <f>'Прил.5'!J120</f>
        <v>190.4</v>
      </c>
    </row>
    <row r="121" spans="2:8" ht="12.75" hidden="1">
      <c r="B121" s="47" t="s">
        <v>437</v>
      </c>
      <c r="C121" s="30" t="s">
        <v>346</v>
      </c>
      <c r="D121" s="30" t="s">
        <v>327</v>
      </c>
      <c r="E121" s="30" t="s">
        <v>438</v>
      </c>
      <c r="F121" s="30"/>
      <c r="G121" s="30"/>
      <c r="H121" s="77">
        <f>'Прил.5'!J121</f>
        <v>29</v>
      </c>
    </row>
    <row r="122" spans="2:8" ht="25.5" hidden="1">
      <c r="B122" s="36" t="s">
        <v>475</v>
      </c>
      <c r="C122" s="30" t="s">
        <v>346</v>
      </c>
      <c r="D122" s="30" t="s">
        <v>327</v>
      </c>
      <c r="E122" s="30" t="s">
        <v>476</v>
      </c>
      <c r="F122" s="30"/>
      <c r="G122" s="30"/>
      <c r="H122" s="77">
        <f>'Прил.5'!J122</f>
        <v>29</v>
      </c>
    </row>
    <row r="123" spans="2:8" ht="38.25" hidden="1">
      <c r="B123" s="36" t="s">
        <v>362</v>
      </c>
      <c r="C123" s="30" t="s">
        <v>346</v>
      </c>
      <c r="D123" s="30" t="s">
        <v>327</v>
      </c>
      <c r="E123" s="30" t="s">
        <v>361</v>
      </c>
      <c r="F123" s="30"/>
      <c r="G123" s="30"/>
      <c r="H123" s="77">
        <f>'Прил.5'!J123</f>
        <v>10</v>
      </c>
    </row>
    <row r="124" spans="2:8" ht="12.75" hidden="1">
      <c r="B124" s="43" t="s">
        <v>419</v>
      </c>
      <c r="C124" s="30" t="s">
        <v>346</v>
      </c>
      <c r="D124" s="30" t="s">
        <v>327</v>
      </c>
      <c r="E124" s="30" t="s">
        <v>361</v>
      </c>
      <c r="F124" s="30" t="s">
        <v>420</v>
      </c>
      <c r="G124" s="30"/>
      <c r="H124" s="77">
        <f>'Прил.5'!J124</f>
        <v>10</v>
      </c>
    </row>
    <row r="125" spans="2:8" ht="12.75" hidden="1">
      <c r="B125" s="43" t="s">
        <v>421</v>
      </c>
      <c r="C125" s="30" t="s">
        <v>346</v>
      </c>
      <c r="D125" s="30" t="s">
        <v>327</v>
      </c>
      <c r="E125" s="30" t="s">
        <v>361</v>
      </c>
      <c r="F125" s="30" t="s">
        <v>422</v>
      </c>
      <c r="G125" s="30"/>
      <c r="H125" s="77">
        <f>'Прил.5'!J125</f>
        <v>10</v>
      </c>
    </row>
    <row r="126" spans="2:8" ht="12.75" hidden="1">
      <c r="B126" s="36" t="s">
        <v>382</v>
      </c>
      <c r="C126" s="30" t="s">
        <v>346</v>
      </c>
      <c r="D126" s="30" t="s">
        <v>327</v>
      </c>
      <c r="E126" s="30" t="s">
        <v>361</v>
      </c>
      <c r="F126" s="30" t="s">
        <v>422</v>
      </c>
      <c r="G126" s="30" t="s">
        <v>31</v>
      </c>
      <c r="H126" s="77">
        <f>'Прил.5'!J126</f>
        <v>10</v>
      </c>
    </row>
    <row r="127" spans="2:8" ht="25.5" hidden="1">
      <c r="B127" s="36" t="s">
        <v>477</v>
      </c>
      <c r="C127" s="30" t="s">
        <v>346</v>
      </c>
      <c r="D127" s="30" t="s">
        <v>327</v>
      </c>
      <c r="E127" s="30" t="s">
        <v>478</v>
      </c>
      <c r="F127" s="29"/>
      <c r="G127" s="29"/>
      <c r="H127" s="77">
        <f>'Прил.5'!J127</f>
        <v>19</v>
      </c>
    </row>
    <row r="128" spans="2:8" ht="12.75" hidden="1">
      <c r="B128" s="43" t="s">
        <v>419</v>
      </c>
      <c r="C128" s="30" t="s">
        <v>346</v>
      </c>
      <c r="D128" s="30" t="s">
        <v>327</v>
      </c>
      <c r="E128" s="30" t="s">
        <v>478</v>
      </c>
      <c r="F128" s="30" t="s">
        <v>420</v>
      </c>
      <c r="G128" s="30"/>
      <c r="H128" s="77">
        <f>'Прил.5'!J128</f>
        <v>19</v>
      </c>
    </row>
    <row r="129" spans="2:8" ht="12.75" hidden="1">
      <c r="B129" s="43" t="s">
        <v>421</v>
      </c>
      <c r="C129" s="30" t="s">
        <v>346</v>
      </c>
      <c r="D129" s="30" t="s">
        <v>327</v>
      </c>
      <c r="E129" s="30" t="s">
        <v>478</v>
      </c>
      <c r="F129" s="30" t="s">
        <v>422</v>
      </c>
      <c r="G129" s="30"/>
      <c r="H129" s="77">
        <f>'Прил.5'!J129</f>
        <v>19</v>
      </c>
    </row>
    <row r="130" spans="2:8" ht="12.75" hidden="1">
      <c r="B130" s="36" t="s">
        <v>408</v>
      </c>
      <c r="C130" s="30" t="s">
        <v>346</v>
      </c>
      <c r="D130" s="30" t="s">
        <v>327</v>
      </c>
      <c r="E130" s="30" t="s">
        <v>478</v>
      </c>
      <c r="F130" s="30" t="s">
        <v>422</v>
      </c>
      <c r="G130" s="30">
        <v>2</v>
      </c>
      <c r="H130" s="77">
        <f>'Прил.5'!J130</f>
        <v>19</v>
      </c>
    </row>
    <row r="131" spans="2:8" ht="12.75" hidden="1">
      <c r="B131" s="36" t="s">
        <v>479</v>
      </c>
      <c r="C131" s="30" t="s">
        <v>346</v>
      </c>
      <c r="D131" s="30" t="s">
        <v>327</v>
      </c>
      <c r="E131" s="44" t="s">
        <v>480</v>
      </c>
      <c r="F131" s="19"/>
      <c r="G131" s="30"/>
      <c r="H131" s="77">
        <f>'Прил.5'!J131</f>
        <v>4.4</v>
      </c>
    </row>
    <row r="132" spans="2:8" ht="25.5" hidden="1">
      <c r="B132" s="36" t="s">
        <v>481</v>
      </c>
      <c r="C132" s="30" t="s">
        <v>346</v>
      </c>
      <c r="D132" s="30" t="s">
        <v>327</v>
      </c>
      <c r="E132" s="45" t="s">
        <v>482</v>
      </c>
      <c r="F132" s="19"/>
      <c r="G132" s="30"/>
      <c r="H132" s="77">
        <f>'Прил.5'!J132</f>
        <v>0</v>
      </c>
    </row>
    <row r="133" spans="2:8" ht="25.5" hidden="1">
      <c r="B133" s="36" t="s">
        <v>483</v>
      </c>
      <c r="C133" s="30" t="s">
        <v>346</v>
      </c>
      <c r="D133" s="30" t="s">
        <v>327</v>
      </c>
      <c r="E133" s="45" t="s">
        <v>484</v>
      </c>
      <c r="F133" s="19"/>
      <c r="G133" s="30"/>
      <c r="H133" s="77">
        <f>'Прил.5'!J133</f>
        <v>0</v>
      </c>
    </row>
    <row r="134" spans="2:8" ht="12.75" hidden="1">
      <c r="B134" s="43" t="s">
        <v>419</v>
      </c>
      <c r="C134" s="30" t="s">
        <v>346</v>
      </c>
      <c r="D134" s="30" t="s">
        <v>327</v>
      </c>
      <c r="E134" s="45" t="s">
        <v>484</v>
      </c>
      <c r="F134" s="30" t="s">
        <v>420</v>
      </c>
      <c r="G134" s="30"/>
      <c r="H134" s="77">
        <f>'Прил.5'!J134</f>
        <v>0</v>
      </c>
    </row>
    <row r="135" spans="2:8" ht="12.75" hidden="1">
      <c r="B135" s="43" t="s">
        <v>421</v>
      </c>
      <c r="C135" s="30" t="s">
        <v>346</v>
      </c>
      <c r="D135" s="30" t="s">
        <v>327</v>
      </c>
      <c r="E135" s="45" t="s">
        <v>484</v>
      </c>
      <c r="F135" s="30" t="s">
        <v>422</v>
      </c>
      <c r="G135" s="30"/>
      <c r="H135" s="77">
        <f>'Прил.5'!J135</f>
        <v>0</v>
      </c>
    </row>
    <row r="136" spans="2:8" ht="12.75" hidden="1">
      <c r="B136" s="36" t="s">
        <v>408</v>
      </c>
      <c r="C136" s="30" t="s">
        <v>346</v>
      </c>
      <c r="D136" s="30" t="s">
        <v>327</v>
      </c>
      <c r="E136" s="45" t="s">
        <v>484</v>
      </c>
      <c r="F136" s="30" t="s">
        <v>422</v>
      </c>
      <c r="G136" s="30">
        <v>2</v>
      </c>
      <c r="H136" s="77">
        <f>'Прил.5'!J136</f>
        <v>0</v>
      </c>
    </row>
    <row r="137" spans="2:8" ht="25.5" hidden="1">
      <c r="B137" s="36" t="s">
        <v>505</v>
      </c>
      <c r="C137" s="30" t="s">
        <v>346</v>
      </c>
      <c r="D137" s="30" t="s">
        <v>327</v>
      </c>
      <c r="E137" s="45" t="s">
        <v>506</v>
      </c>
      <c r="F137" s="19"/>
      <c r="G137" s="30"/>
      <c r="H137" s="77">
        <f>'Прил.5'!J137</f>
        <v>2.6</v>
      </c>
    </row>
    <row r="138" spans="2:8" ht="25.5" hidden="1">
      <c r="B138" s="36" t="s">
        <v>507</v>
      </c>
      <c r="C138" s="30" t="s">
        <v>346</v>
      </c>
      <c r="D138" s="30" t="s">
        <v>327</v>
      </c>
      <c r="E138" s="45" t="s">
        <v>508</v>
      </c>
      <c r="F138" s="19"/>
      <c r="G138" s="30"/>
      <c r="H138" s="77">
        <f>'Прил.5'!J138</f>
        <v>2.6</v>
      </c>
    </row>
    <row r="139" spans="2:8" ht="12.75" hidden="1">
      <c r="B139" s="43" t="s">
        <v>419</v>
      </c>
      <c r="C139" s="30" t="s">
        <v>346</v>
      </c>
      <c r="D139" s="30" t="s">
        <v>327</v>
      </c>
      <c r="E139" s="45" t="s">
        <v>508</v>
      </c>
      <c r="F139" s="30" t="s">
        <v>420</v>
      </c>
      <c r="G139" s="30"/>
      <c r="H139" s="77">
        <f>'Прил.5'!J139</f>
        <v>2.6</v>
      </c>
    </row>
    <row r="140" spans="2:8" ht="12.75" hidden="1">
      <c r="B140" s="43" t="s">
        <v>421</v>
      </c>
      <c r="C140" s="30" t="s">
        <v>346</v>
      </c>
      <c r="D140" s="30" t="s">
        <v>327</v>
      </c>
      <c r="E140" s="45" t="s">
        <v>508</v>
      </c>
      <c r="F140" s="30" t="s">
        <v>422</v>
      </c>
      <c r="G140" s="30"/>
      <c r="H140" s="77">
        <f>'Прил.5'!J140</f>
        <v>2.6</v>
      </c>
    </row>
    <row r="141" spans="2:8" ht="12.75" hidden="1">
      <c r="B141" s="36" t="s">
        <v>408</v>
      </c>
      <c r="C141" s="30" t="s">
        <v>346</v>
      </c>
      <c r="D141" s="30" t="s">
        <v>327</v>
      </c>
      <c r="E141" s="45" t="s">
        <v>508</v>
      </c>
      <c r="F141" s="30" t="s">
        <v>422</v>
      </c>
      <c r="G141" s="30">
        <v>2</v>
      </c>
      <c r="H141" s="77">
        <f>'Прил.5'!J141</f>
        <v>2.6</v>
      </c>
    </row>
    <row r="142" spans="2:8" ht="25.5" hidden="1">
      <c r="B142" s="36" t="s">
        <v>513</v>
      </c>
      <c r="C142" s="30" t="s">
        <v>346</v>
      </c>
      <c r="D142" s="30" t="s">
        <v>327</v>
      </c>
      <c r="E142" s="45" t="s">
        <v>514</v>
      </c>
      <c r="F142" s="19"/>
      <c r="G142" s="30"/>
      <c r="H142" s="77">
        <f>'Прил.5'!J142</f>
        <v>1.8</v>
      </c>
    </row>
    <row r="143" spans="2:8" ht="25.5" hidden="1">
      <c r="B143" s="36" t="s">
        <v>515</v>
      </c>
      <c r="C143" s="30" t="s">
        <v>346</v>
      </c>
      <c r="D143" s="30" t="s">
        <v>327</v>
      </c>
      <c r="E143" s="45" t="s">
        <v>516</v>
      </c>
      <c r="F143" s="19"/>
      <c r="G143" s="30"/>
      <c r="H143" s="77">
        <f>'Прил.5'!J143</f>
        <v>1.8</v>
      </c>
    </row>
    <row r="144" spans="2:8" ht="12.75" hidden="1">
      <c r="B144" s="43" t="s">
        <v>419</v>
      </c>
      <c r="C144" s="30" t="s">
        <v>346</v>
      </c>
      <c r="D144" s="30" t="s">
        <v>327</v>
      </c>
      <c r="E144" s="45" t="s">
        <v>516</v>
      </c>
      <c r="F144" s="30" t="s">
        <v>420</v>
      </c>
      <c r="G144" s="30"/>
      <c r="H144" s="77">
        <f>'Прил.5'!J144</f>
        <v>1.8</v>
      </c>
    </row>
    <row r="145" spans="2:8" ht="12.75" hidden="1">
      <c r="B145" s="43" t="s">
        <v>421</v>
      </c>
      <c r="C145" s="30" t="s">
        <v>346</v>
      </c>
      <c r="D145" s="30" t="s">
        <v>327</v>
      </c>
      <c r="E145" s="45" t="s">
        <v>516</v>
      </c>
      <c r="F145" s="30" t="s">
        <v>422</v>
      </c>
      <c r="G145" s="30"/>
      <c r="H145" s="77">
        <f>'Прил.5'!J145</f>
        <v>1.8</v>
      </c>
    </row>
    <row r="146" spans="2:8" ht="12.75" hidden="1">
      <c r="B146" s="36" t="s">
        <v>408</v>
      </c>
      <c r="C146" s="30" t="s">
        <v>346</v>
      </c>
      <c r="D146" s="30" t="s">
        <v>327</v>
      </c>
      <c r="E146" s="45" t="s">
        <v>516</v>
      </c>
      <c r="F146" s="30" t="s">
        <v>422</v>
      </c>
      <c r="G146" s="30">
        <v>2</v>
      </c>
      <c r="H146" s="77">
        <f>'Прил.5'!J146</f>
        <v>1.8</v>
      </c>
    </row>
    <row r="147" spans="2:8" ht="12.75">
      <c r="B147" s="286" t="s">
        <v>323</v>
      </c>
      <c r="C147" s="29" t="s">
        <v>351</v>
      </c>
      <c r="D147" s="29"/>
      <c r="E147" s="59"/>
      <c r="F147" s="29"/>
      <c r="G147" s="29"/>
      <c r="H147" s="85">
        <f>'Прил.5'!J147</f>
        <v>693.8000000000001</v>
      </c>
    </row>
    <row r="148" spans="2:8" ht="12.75" hidden="1">
      <c r="B148" s="41" t="s">
        <v>408</v>
      </c>
      <c r="C148" s="42"/>
      <c r="D148" s="42"/>
      <c r="E148" s="42"/>
      <c r="F148" s="42"/>
      <c r="G148" s="42">
        <v>2</v>
      </c>
      <c r="H148" s="85">
        <f>'Прил.5'!J148</f>
        <v>6.1</v>
      </c>
    </row>
    <row r="149" spans="2:8" ht="12.75" hidden="1">
      <c r="B149" s="41" t="s">
        <v>383</v>
      </c>
      <c r="C149" s="42"/>
      <c r="D149" s="42"/>
      <c r="E149" s="42"/>
      <c r="F149" s="42"/>
      <c r="G149" s="42">
        <v>4</v>
      </c>
      <c r="H149" s="85">
        <f>'Прил.5'!J149</f>
        <v>687.7</v>
      </c>
    </row>
    <row r="150" spans="2:8" ht="12.75">
      <c r="B150" s="36" t="s">
        <v>157</v>
      </c>
      <c r="C150" s="30" t="s">
        <v>351</v>
      </c>
      <c r="D150" s="30" t="s">
        <v>156</v>
      </c>
      <c r="E150" s="48"/>
      <c r="F150" s="30"/>
      <c r="G150" s="30"/>
      <c r="H150" s="77">
        <f>'Прил.5'!J150</f>
        <v>687.7</v>
      </c>
    </row>
    <row r="151" spans="2:8" ht="12.75" hidden="1">
      <c r="B151" s="43" t="s">
        <v>409</v>
      </c>
      <c r="C151" s="30" t="s">
        <v>351</v>
      </c>
      <c r="D151" s="30" t="s">
        <v>156</v>
      </c>
      <c r="E151" s="62" t="s">
        <v>410</v>
      </c>
      <c r="F151" s="29"/>
      <c r="G151" s="29"/>
      <c r="H151" s="77">
        <f>'Прил.5'!J151</f>
        <v>687.7</v>
      </c>
    </row>
    <row r="152" spans="2:8" ht="25.5" hidden="1">
      <c r="B152" s="36" t="s">
        <v>485</v>
      </c>
      <c r="C152" s="30" t="s">
        <v>351</v>
      </c>
      <c r="D152" s="30" t="s">
        <v>156</v>
      </c>
      <c r="E152" s="30" t="s">
        <v>486</v>
      </c>
      <c r="F152" s="30"/>
      <c r="G152" s="30"/>
      <c r="H152" s="77">
        <f>'Прил.5'!J152</f>
        <v>687.7</v>
      </c>
    </row>
    <row r="153" spans="2:8" ht="12.75" hidden="1">
      <c r="B153" s="43" t="s">
        <v>253</v>
      </c>
      <c r="C153" s="30" t="s">
        <v>351</v>
      </c>
      <c r="D153" s="30" t="s">
        <v>156</v>
      </c>
      <c r="E153" s="30" t="s">
        <v>486</v>
      </c>
      <c r="F153" s="30" t="s">
        <v>487</v>
      </c>
      <c r="G153" s="30"/>
      <c r="H153" s="77">
        <f>'Прил.5'!J153</f>
        <v>687.7</v>
      </c>
    </row>
    <row r="154" spans="2:8" ht="12.75" hidden="1">
      <c r="B154" s="43" t="s">
        <v>257</v>
      </c>
      <c r="C154" s="30" t="s">
        <v>351</v>
      </c>
      <c r="D154" s="30" t="s">
        <v>156</v>
      </c>
      <c r="E154" s="30" t="s">
        <v>486</v>
      </c>
      <c r="F154" s="30" t="s">
        <v>256</v>
      </c>
      <c r="G154" s="30"/>
      <c r="H154" s="77">
        <f>'Прил.5'!J154</f>
        <v>687.7</v>
      </c>
    </row>
    <row r="155" spans="2:8" ht="12.75" hidden="1">
      <c r="B155" s="36" t="s">
        <v>383</v>
      </c>
      <c r="C155" s="30" t="s">
        <v>351</v>
      </c>
      <c r="D155" s="30" t="s">
        <v>156</v>
      </c>
      <c r="E155" s="30" t="s">
        <v>486</v>
      </c>
      <c r="F155" s="30" t="s">
        <v>256</v>
      </c>
      <c r="G155" s="30" t="s">
        <v>400</v>
      </c>
      <c r="H155" s="77">
        <f>'Прил.5'!J155</f>
        <v>687.7</v>
      </c>
    </row>
    <row r="156" spans="2:8" ht="12.75">
      <c r="B156" s="36" t="s">
        <v>322</v>
      </c>
      <c r="C156" s="30" t="s">
        <v>351</v>
      </c>
      <c r="D156" s="30" t="s">
        <v>352</v>
      </c>
      <c r="E156" s="30"/>
      <c r="F156" s="30"/>
      <c r="G156" s="30"/>
      <c r="H156" s="77">
        <f>'Прил.5'!J156</f>
        <v>6.1</v>
      </c>
    </row>
    <row r="157" spans="2:8" ht="12.75" hidden="1">
      <c r="B157" s="43" t="s">
        <v>409</v>
      </c>
      <c r="C157" s="30" t="s">
        <v>351</v>
      </c>
      <c r="D157" s="30" t="s">
        <v>352</v>
      </c>
      <c r="E157" s="62" t="s">
        <v>410</v>
      </c>
      <c r="F157" s="30"/>
      <c r="G157" s="30"/>
      <c r="H157" s="77">
        <f>'Прил.5'!J157</f>
        <v>6.1</v>
      </c>
    </row>
    <row r="158" spans="2:8" ht="12.75" hidden="1">
      <c r="B158" s="36" t="s">
        <v>9</v>
      </c>
      <c r="C158" s="30" t="s">
        <v>351</v>
      </c>
      <c r="D158" s="30" t="s">
        <v>352</v>
      </c>
      <c r="E158" s="30" t="s">
        <v>489</v>
      </c>
      <c r="F158" s="30"/>
      <c r="G158" s="30"/>
      <c r="H158" s="77">
        <f>'Прил.5'!J158</f>
        <v>6.1</v>
      </c>
    </row>
    <row r="159" spans="2:8" ht="12.75" hidden="1">
      <c r="B159" s="43" t="s">
        <v>419</v>
      </c>
      <c r="C159" s="30" t="s">
        <v>351</v>
      </c>
      <c r="D159" s="30" t="s">
        <v>352</v>
      </c>
      <c r="E159" s="30" t="s">
        <v>489</v>
      </c>
      <c r="F159" s="30" t="s">
        <v>420</v>
      </c>
      <c r="G159" s="30"/>
      <c r="H159" s="77">
        <f>'Прил.5'!J159</f>
        <v>6.1</v>
      </c>
    </row>
    <row r="160" spans="2:8" ht="12.75" hidden="1">
      <c r="B160" s="43" t="s">
        <v>421</v>
      </c>
      <c r="C160" s="30" t="s">
        <v>351</v>
      </c>
      <c r="D160" s="30" t="s">
        <v>352</v>
      </c>
      <c r="E160" s="30" t="s">
        <v>489</v>
      </c>
      <c r="F160" s="30" t="s">
        <v>422</v>
      </c>
      <c r="G160" s="30"/>
      <c r="H160" s="77">
        <f>'Прил.5'!J160</f>
        <v>6.1</v>
      </c>
    </row>
    <row r="161" spans="2:8" ht="12.75" hidden="1">
      <c r="B161" s="36" t="s">
        <v>408</v>
      </c>
      <c r="C161" s="30" t="s">
        <v>351</v>
      </c>
      <c r="D161" s="30" t="s">
        <v>352</v>
      </c>
      <c r="E161" s="30" t="s">
        <v>489</v>
      </c>
      <c r="F161" s="30" t="s">
        <v>422</v>
      </c>
      <c r="G161" s="30">
        <v>2</v>
      </c>
      <c r="H161" s="77">
        <f>'Прил.5'!J161</f>
        <v>6.1</v>
      </c>
    </row>
    <row r="162" spans="2:8" s="35" customFormat="1" ht="12.75">
      <c r="B162" s="49" t="s">
        <v>324</v>
      </c>
      <c r="C162" s="29" t="s">
        <v>353</v>
      </c>
      <c r="D162" s="29"/>
      <c r="E162" s="29"/>
      <c r="F162" s="29"/>
      <c r="G162" s="29"/>
      <c r="H162" s="85">
        <f>'Прил.5'!J162</f>
        <v>8.4</v>
      </c>
    </row>
    <row r="163" spans="2:8" ht="12.75" hidden="1">
      <c r="B163" s="41" t="s">
        <v>408</v>
      </c>
      <c r="C163" s="42"/>
      <c r="D163" s="42"/>
      <c r="E163" s="42"/>
      <c r="F163" s="42"/>
      <c r="G163" s="42">
        <v>2</v>
      </c>
      <c r="H163" s="85">
        <f>'Прил.5'!J163</f>
        <v>8.4</v>
      </c>
    </row>
    <row r="164" spans="2:8" ht="12.75">
      <c r="B164" s="36" t="s">
        <v>34</v>
      </c>
      <c r="C164" s="30" t="s">
        <v>353</v>
      </c>
      <c r="D164" s="30" t="s">
        <v>364</v>
      </c>
      <c r="E164" s="30"/>
      <c r="F164" s="30"/>
      <c r="G164" s="30"/>
      <c r="H164" s="77">
        <f>'Прил.5'!J164</f>
        <v>8.4</v>
      </c>
    </row>
    <row r="165" spans="2:8" ht="12.75" hidden="1">
      <c r="B165" s="43" t="s">
        <v>409</v>
      </c>
      <c r="C165" s="30" t="s">
        <v>353</v>
      </c>
      <c r="D165" s="30" t="s">
        <v>364</v>
      </c>
      <c r="E165" s="62" t="s">
        <v>410</v>
      </c>
      <c r="F165" s="30"/>
      <c r="G165" s="30"/>
      <c r="H165" s="77">
        <f>'Прил.5'!J165</f>
        <v>8.4</v>
      </c>
    </row>
    <row r="166" spans="2:8" ht="25.5" hidden="1">
      <c r="B166" s="36" t="s">
        <v>490</v>
      </c>
      <c r="C166" s="30" t="s">
        <v>353</v>
      </c>
      <c r="D166" s="30" t="s">
        <v>364</v>
      </c>
      <c r="E166" s="30" t="s">
        <v>491</v>
      </c>
      <c r="F166" s="30"/>
      <c r="G166" s="30"/>
      <c r="H166" s="77">
        <f>'Прил.5'!J166</f>
        <v>8.4</v>
      </c>
    </row>
    <row r="167" spans="2:8" ht="12.75" hidden="1">
      <c r="B167" s="43" t="s">
        <v>419</v>
      </c>
      <c r="C167" s="30" t="s">
        <v>353</v>
      </c>
      <c r="D167" s="30" t="s">
        <v>364</v>
      </c>
      <c r="E167" s="30" t="s">
        <v>491</v>
      </c>
      <c r="F167" s="30" t="s">
        <v>420</v>
      </c>
      <c r="G167" s="30"/>
      <c r="H167" s="77">
        <f>'Прил.5'!J167</f>
        <v>8.4</v>
      </c>
    </row>
    <row r="168" spans="2:8" ht="12.75" hidden="1">
      <c r="B168" s="43" t="s">
        <v>421</v>
      </c>
      <c r="C168" s="30" t="s">
        <v>353</v>
      </c>
      <c r="D168" s="30" t="s">
        <v>364</v>
      </c>
      <c r="E168" s="30" t="s">
        <v>491</v>
      </c>
      <c r="F168" s="30" t="s">
        <v>422</v>
      </c>
      <c r="G168" s="30"/>
      <c r="H168" s="77">
        <f>'Прил.5'!J168</f>
        <v>8.4</v>
      </c>
    </row>
    <row r="169" spans="2:8" ht="12.75" hidden="1">
      <c r="B169" s="36" t="s">
        <v>408</v>
      </c>
      <c r="C169" s="30" t="s">
        <v>353</v>
      </c>
      <c r="D169" s="30" t="s">
        <v>364</v>
      </c>
      <c r="E169" s="30" t="s">
        <v>491</v>
      </c>
      <c r="F169" s="30" t="s">
        <v>422</v>
      </c>
      <c r="G169" s="30">
        <v>2</v>
      </c>
      <c r="H169" s="77">
        <f>'Прил.5'!J169</f>
        <v>8.4</v>
      </c>
    </row>
    <row r="170" spans="2:8" s="35" customFormat="1" ht="12.75">
      <c r="B170" s="49" t="s">
        <v>307</v>
      </c>
      <c r="C170" s="29" t="s">
        <v>365</v>
      </c>
      <c r="D170" s="29"/>
      <c r="E170" s="287"/>
      <c r="F170" s="29"/>
      <c r="G170" s="29"/>
      <c r="H170" s="85">
        <f>'Прил.5'!J170</f>
        <v>13084.4</v>
      </c>
    </row>
    <row r="171" spans="2:8" ht="12.75" hidden="1">
      <c r="B171" s="41" t="s">
        <v>408</v>
      </c>
      <c r="C171" s="42"/>
      <c r="D171" s="42"/>
      <c r="E171" s="42"/>
      <c r="F171" s="42"/>
      <c r="G171" s="42">
        <v>2</v>
      </c>
      <c r="H171" s="85">
        <f>'Прил.5'!J171</f>
        <v>1417.9</v>
      </c>
    </row>
    <row r="172" spans="2:8" ht="12.75" hidden="1">
      <c r="B172" s="41" t="s">
        <v>382</v>
      </c>
      <c r="C172" s="42"/>
      <c r="D172" s="42"/>
      <c r="E172" s="42"/>
      <c r="F172" s="42"/>
      <c r="G172" s="42">
        <v>3</v>
      </c>
      <c r="H172" s="85">
        <f>'Прил.5'!J172</f>
        <v>11666.5</v>
      </c>
    </row>
    <row r="173" spans="2:8" ht="12.75">
      <c r="B173" s="36" t="s">
        <v>329</v>
      </c>
      <c r="C173" s="30" t="s">
        <v>365</v>
      </c>
      <c r="D173" s="30" t="s">
        <v>328</v>
      </c>
      <c r="E173" s="30"/>
      <c r="F173" s="30"/>
      <c r="G173" s="30"/>
      <c r="H173" s="77">
        <f>'Прил.5'!J173</f>
        <v>18</v>
      </c>
    </row>
    <row r="174" spans="2:8" ht="12.75" hidden="1">
      <c r="B174" s="36" t="s">
        <v>523</v>
      </c>
      <c r="C174" s="30" t="s">
        <v>365</v>
      </c>
      <c r="D174" s="30" t="s">
        <v>328</v>
      </c>
      <c r="E174" s="30" t="s">
        <v>492</v>
      </c>
      <c r="F174" s="30"/>
      <c r="G174" s="30"/>
      <c r="H174" s="77">
        <f>'Прил.5'!J174</f>
        <v>18</v>
      </c>
    </row>
    <row r="175" spans="2:8" ht="25.5" hidden="1">
      <c r="B175" s="36" t="s">
        <v>524</v>
      </c>
      <c r="C175" s="30" t="s">
        <v>365</v>
      </c>
      <c r="D175" s="30" t="s">
        <v>328</v>
      </c>
      <c r="E175" s="30" t="s">
        <v>493</v>
      </c>
      <c r="F175" s="30"/>
      <c r="G175" s="30"/>
      <c r="H175" s="77">
        <f>'Прил.5'!J175</f>
        <v>18</v>
      </c>
    </row>
    <row r="176" spans="2:8" ht="12.75" hidden="1">
      <c r="B176" s="36" t="s">
        <v>494</v>
      </c>
      <c r="C176" s="30" t="s">
        <v>365</v>
      </c>
      <c r="D176" s="30" t="s">
        <v>328</v>
      </c>
      <c r="E176" s="30" t="s">
        <v>493</v>
      </c>
      <c r="F176" s="30" t="s">
        <v>495</v>
      </c>
      <c r="G176" s="30"/>
      <c r="H176" s="77">
        <f>'Прил.5'!J176</f>
        <v>18</v>
      </c>
    </row>
    <row r="177" spans="2:8" ht="12.75" hidden="1">
      <c r="B177" s="36" t="s">
        <v>629</v>
      </c>
      <c r="C177" s="30" t="s">
        <v>365</v>
      </c>
      <c r="D177" s="30" t="s">
        <v>328</v>
      </c>
      <c r="E177" s="30" t="s">
        <v>493</v>
      </c>
      <c r="F177" s="30" t="s">
        <v>630</v>
      </c>
      <c r="G177" s="30"/>
      <c r="H177" s="77">
        <f>'Прил.5'!J177</f>
        <v>18</v>
      </c>
    </row>
    <row r="178" spans="2:8" ht="12.75" hidden="1">
      <c r="B178" s="36" t="s">
        <v>408</v>
      </c>
      <c r="C178" s="30" t="s">
        <v>365</v>
      </c>
      <c r="D178" s="30" t="s">
        <v>328</v>
      </c>
      <c r="E178" s="30" t="s">
        <v>493</v>
      </c>
      <c r="F178" s="30" t="s">
        <v>630</v>
      </c>
      <c r="G178" s="30">
        <v>2</v>
      </c>
      <c r="H178" s="77">
        <f>'Прил.5'!J178</f>
        <v>18</v>
      </c>
    </row>
    <row r="179" spans="2:8" ht="12.75">
      <c r="B179" s="36" t="s">
        <v>344</v>
      </c>
      <c r="C179" s="30" t="s">
        <v>365</v>
      </c>
      <c r="D179" s="30" t="s">
        <v>343</v>
      </c>
      <c r="E179" s="30"/>
      <c r="F179" s="30"/>
      <c r="G179" s="30"/>
      <c r="H179" s="77">
        <f>'Прил.5'!J179</f>
        <v>665.3</v>
      </c>
    </row>
    <row r="180" spans="2:8" ht="12.75" hidden="1">
      <c r="B180" s="43" t="s">
        <v>409</v>
      </c>
      <c r="C180" s="30" t="s">
        <v>365</v>
      </c>
      <c r="D180" s="30" t="s">
        <v>343</v>
      </c>
      <c r="E180" s="62" t="s">
        <v>410</v>
      </c>
      <c r="F180" s="30"/>
      <c r="G180" s="30"/>
      <c r="H180" s="77">
        <f>'Прил.5'!J180</f>
        <v>665.3</v>
      </c>
    </row>
    <row r="181" spans="2:8" ht="12.75" hidden="1">
      <c r="B181" s="43" t="s">
        <v>496</v>
      </c>
      <c r="C181" s="30" t="s">
        <v>365</v>
      </c>
      <c r="D181" s="30" t="s">
        <v>343</v>
      </c>
      <c r="E181" s="62" t="s">
        <v>497</v>
      </c>
      <c r="F181" s="30"/>
      <c r="G181" s="30"/>
      <c r="H181" s="77">
        <f>'Прил.5'!J181</f>
        <v>665.3</v>
      </c>
    </row>
    <row r="182" spans="2:8" ht="12.75" hidden="1">
      <c r="B182" s="43" t="s">
        <v>424</v>
      </c>
      <c r="C182" s="30" t="s">
        <v>365</v>
      </c>
      <c r="D182" s="30" t="s">
        <v>343</v>
      </c>
      <c r="E182" s="62" t="s">
        <v>497</v>
      </c>
      <c r="F182" s="30" t="s">
        <v>98</v>
      </c>
      <c r="G182" s="30"/>
      <c r="H182" s="77">
        <f>'Прил.5'!J182</f>
        <v>665.3</v>
      </c>
    </row>
    <row r="183" spans="2:8" ht="12.75" hidden="1">
      <c r="B183" s="36" t="s">
        <v>170</v>
      </c>
      <c r="C183" s="30" t="s">
        <v>365</v>
      </c>
      <c r="D183" s="30" t="s">
        <v>343</v>
      </c>
      <c r="E183" s="62" t="s">
        <v>497</v>
      </c>
      <c r="F183" s="30" t="s">
        <v>169</v>
      </c>
      <c r="G183" s="30"/>
      <c r="H183" s="77">
        <f>'Прил.5'!J183</f>
        <v>665.3</v>
      </c>
    </row>
    <row r="184" spans="2:8" ht="12.75" hidden="1">
      <c r="B184" s="36" t="s">
        <v>408</v>
      </c>
      <c r="C184" s="30" t="s">
        <v>365</v>
      </c>
      <c r="D184" s="30" t="s">
        <v>343</v>
      </c>
      <c r="E184" s="62" t="s">
        <v>497</v>
      </c>
      <c r="F184" s="30" t="s">
        <v>169</v>
      </c>
      <c r="G184" s="30">
        <v>2</v>
      </c>
      <c r="H184" s="77">
        <f>'Прил.5'!J184</f>
        <v>665.3</v>
      </c>
    </row>
    <row r="185" spans="2:8" ht="12.75">
      <c r="B185" s="36" t="s">
        <v>144</v>
      </c>
      <c r="C185" s="30" t="s">
        <v>365</v>
      </c>
      <c r="D185" s="30" t="s">
        <v>143</v>
      </c>
      <c r="E185" s="30"/>
      <c r="F185" s="30"/>
      <c r="G185" s="30"/>
      <c r="H185" s="77">
        <f>'Прил.5'!J185</f>
        <v>12401.1</v>
      </c>
    </row>
    <row r="186" spans="2:8" ht="12.75" hidden="1">
      <c r="B186" s="43" t="s">
        <v>409</v>
      </c>
      <c r="C186" s="30" t="s">
        <v>365</v>
      </c>
      <c r="D186" s="30" t="s">
        <v>143</v>
      </c>
      <c r="E186" s="62" t="s">
        <v>410</v>
      </c>
      <c r="F186" s="30"/>
      <c r="G186" s="30"/>
      <c r="H186" s="77">
        <f>'Прил.5'!J186</f>
        <v>734.6</v>
      </c>
    </row>
    <row r="187" spans="2:8" ht="12.75" hidden="1">
      <c r="B187" s="36" t="s">
        <v>498</v>
      </c>
      <c r="C187" s="30" t="s">
        <v>365</v>
      </c>
      <c r="D187" s="30" t="s">
        <v>143</v>
      </c>
      <c r="E187" s="62" t="s">
        <v>499</v>
      </c>
      <c r="F187" s="30"/>
      <c r="G187" s="30"/>
      <c r="H187" s="77">
        <f>'Прил.5'!J187</f>
        <v>734.6</v>
      </c>
    </row>
    <row r="188" spans="2:8" ht="12.75" hidden="1">
      <c r="B188" s="43" t="s">
        <v>419</v>
      </c>
      <c r="C188" s="30" t="s">
        <v>365</v>
      </c>
      <c r="D188" s="30" t="s">
        <v>143</v>
      </c>
      <c r="E188" s="62" t="s">
        <v>499</v>
      </c>
      <c r="F188" s="30" t="s">
        <v>420</v>
      </c>
      <c r="G188" s="30"/>
      <c r="H188" s="77">
        <f>'Прил.5'!J188</f>
        <v>734.6</v>
      </c>
    </row>
    <row r="189" spans="2:8" ht="12.75" hidden="1">
      <c r="B189" s="43" t="s">
        <v>421</v>
      </c>
      <c r="C189" s="30" t="s">
        <v>365</v>
      </c>
      <c r="D189" s="30" t="s">
        <v>143</v>
      </c>
      <c r="E189" s="62" t="s">
        <v>499</v>
      </c>
      <c r="F189" s="30" t="s">
        <v>422</v>
      </c>
      <c r="G189" s="30"/>
      <c r="H189" s="77">
        <f>'Прил.5'!J189</f>
        <v>734.6</v>
      </c>
    </row>
    <row r="190" spans="2:8" ht="12.75" hidden="1">
      <c r="B190" s="36" t="s">
        <v>408</v>
      </c>
      <c r="C190" s="30" t="s">
        <v>365</v>
      </c>
      <c r="D190" s="30" t="s">
        <v>143</v>
      </c>
      <c r="E190" s="62" t="s">
        <v>499</v>
      </c>
      <c r="F190" s="30" t="s">
        <v>422</v>
      </c>
      <c r="G190" s="30">
        <v>2</v>
      </c>
      <c r="H190" s="77">
        <f>'Прил.5'!J190</f>
        <v>734.6</v>
      </c>
    </row>
    <row r="191" spans="2:8" ht="12.75" hidden="1">
      <c r="B191" s="34" t="s">
        <v>461</v>
      </c>
      <c r="C191" s="87" t="s">
        <v>365</v>
      </c>
      <c r="D191" s="87" t="s">
        <v>143</v>
      </c>
      <c r="E191" s="87" t="s">
        <v>460</v>
      </c>
      <c r="F191" s="87"/>
      <c r="G191" s="87"/>
      <c r="H191" s="77">
        <f>'Прил.5'!J191</f>
        <v>11666.5</v>
      </c>
    </row>
    <row r="192" spans="2:8" ht="25.5" hidden="1">
      <c r="B192" s="32" t="s">
        <v>464</v>
      </c>
      <c r="C192" s="289" t="s">
        <v>365</v>
      </c>
      <c r="D192" s="289" t="s">
        <v>143</v>
      </c>
      <c r="E192" s="87" t="s">
        <v>450</v>
      </c>
      <c r="F192" s="289"/>
      <c r="G192" s="289"/>
      <c r="H192" s="77">
        <f>'Прил.5'!J192</f>
        <v>11666.5</v>
      </c>
    </row>
    <row r="193" spans="2:8" ht="12.75" hidden="1">
      <c r="B193" s="43" t="s">
        <v>253</v>
      </c>
      <c r="C193" s="289" t="s">
        <v>365</v>
      </c>
      <c r="D193" s="289" t="s">
        <v>143</v>
      </c>
      <c r="E193" s="87" t="s">
        <v>450</v>
      </c>
      <c r="F193" s="289" t="s">
        <v>487</v>
      </c>
      <c r="G193" s="289"/>
      <c r="H193" s="77">
        <f>'Прил.5'!J193</f>
        <v>11666.5</v>
      </c>
    </row>
    <row r="194" spans="2:8" ht="12.75" hidden="1">
      <c r="B194" s="36" t="s">
        <v>139</v>
      </c>
      <c r="C194" s="289" t="s">
        <v>365</v>
      </c>
      <c r="D194" s="289" t="s">
        <v>143</v>
      </c>
      <c r="E194" s="87" t="s">
        <v>450</v>
      </c>
      <c r="F194" s="289" t="s">
        <v>459</v>
      </c>
      <c r="G194" s="289"/>
      <c r="H194" s="77">
        <f>'Прил.5'!J194</f>
        <v>11666.5</v>
      </c>
    </row>
    <row r="195" spans="2:8" ht="12.75" hidden="1">
      <c r="B195" s="36" t="s">
        <v>382</v>
      </c>
      <c r="C195" s="289" t="s">
        <v>365</v>
      </c>
      <c r="D195" s="289" t="s">
        <v>143</v>
      </c>
      <c r="E195" s="87" t="s">
        <v>450</v>
      </c>
      <c r="F195" s="289" t="s">
        <v>459</v>
      </c>
      <c r="G195" s="289" t="s">
        <v>31</v>
      </c>
      <c r="H195" s="77">
        <f>'Прил.5'!J195</f>
        <v>11666.5</v>
      </c>
    </row>
    <row r="196" spans="2:8" ht="12.75">
      <c r="B196" s="49" t="s">
        <v>308</v>
      </c>
      <c r="C196" s="29" t="s">
        <v>366</v>
      </c>
      <c r="D196" s="29"/>
      <c r="E196" s="29"/>
      <c r="F196" s="29"/>
      <c r="G196" s="29"/>
      <c r="H196" s="85">
        <f>'Прил.5'!J196</f>
        <v>2824.1</v>
      </c>
    </row>
    <row r="197" spans="2:8" ht="12.75" hidden="1">
      <c r="B197" s="41" t="s">
        <v>408</v>
      </c>
      <c r="C197" s="42"/>
      <c r="D197" s="42"/>
      <c r="E197" s="42"/>
      <c r="F197" s="42"/>
      <c r="G197" s="42">
        <v>2</v>
      </c>
      <c r="H197" s="85">
        <f>'Прил.5'!J197</f>
        <v>796</v>
      </c>
    </row>
    <row r="198" spans="2:8" ht="12.75" hidden="1">
      <c r="B198" s="41" t="s">
        <v>382</v>
      </c>
      <c r="C198" s="42"/>
      <c r="D198" s="42"/>
      <c r="E198" s="19"/>
      <c r="F198" s="42"/>
      <c r="G198" s="42">
        <v>3</v>
      </c>
      <c r="H198" s="85">
        <f>'Прил.5'!J198</f>
        <v>985.6</v>
      </c>
    </row>
    <row r="199" spans="2:8" ht="12.75" hidden="1">
      <c r="B199" s="265" t="s">
        <v>46</v>
      </c>
      <c r="C199" s="42"/>
      <c r="D199" s="42"/>
      <c r="E199" s="42"/>
      <c r="F199" s="42"/>
      <c r="G199" s="42">
        <v>5</v>
      </c>
      <c r="H199" s="85">
        <f>'Прил.5'!J199</f>
        <v>1042.5</v>
      </c>
    </row>
    <row r="200" spans="2:8" ht="12.75">
      <c r="B200" s="36" t="s">
        <v>222</v>
      </c>
      <c r="C200" s="30" t="s">
        <v>366</v>
      </c>
      <c r="D200" s="30" t="s">
        <v>221</v>
      </c>
      <c r="E200" s="30"/>
      <c r="F200" s="30"/>
      <c r="G200" s="30"/>
      <c r="H200" s="77">
        <f>'Прил.5'!J200</f>
        <v>1789.6</v>
      </c>
    </row>
    <row r="201" spans="2:8" ht="12.75" hidden="1">
      <c r="B201" s="43" t="s">
        <v>409</v>
      </c>
      <c r="C201" s="30" t="s">
        <v>366</v>
      </c>
      <c r="D201" s="30" t="s">
        <v>221</v>
      </c>
      <c r="E201" s="44" t="s">
        <v>410</v>
      </c>
      <c r="F201" s="30"/>
      <c r="G201" s="30"/>
      <c r="H201" s="77">
        <f>'Прил.5'!J201</f>
        <v>1789.6</v>
      </c>
    </row>
    <row r="202" spans="2:8" ht="25.5" hidden="1">
      <c r="B202" s="266" t="s">
        <v>44</v>
      </c>
      <c r="C202" s="30" t="s">
        <v>366</v>
      </c>
      <c r="D202" s="30" t="s">
        <v>221</v>
      </c>
      <c r="E202" s="256" t="s">
        <v>45</v>
      </c>
      <c r="F202" s="256"/>
      <c r="G202" s="30"/>
      <c r="H202" s="77">
        <f>'Прил.5'!J202</f>
        <v>1042.5</v>
      </c>
    </row>
    <row r="203" spans="2:8" ht="12.75" hidden="1">
      <c r="B203" s="43" t="s">
        <v>424</v>
      </c>
      <c r="C203" s="30" t="s">
        <v>366</v>
      </c>
      <c r="D203" s="30" t="s">
        <v>221</v>
      </c>
      <c r="E203" s="256" t="s">
        <v>45</v>
      </c>
      <c r="F203" s="50">
        <v>800</v>
      </c>
      <c r="G203" s="30"/>
      <c r="H203" s="77">
        <f>'Прил.5'!J203</f>
        <v>1042.5</v>
      </c>
    </row>
    <row r="204" spans="2:8" ht="12.75" hidden="1">
      <c r="B204" s="36" t="s">
        <v>170</v>
      </c>
      <c r="C204" s="30" t="s">
        <v>366</v>
      </c>
      <c r="D204" s="30" t="s">
        <v>221</v>
      </c>
      <c r="E204" s="256" t="s">
        <v>45</v>
      </c>
      <c r="F204" s="30" t="s">
        <v>169</v>
      </c>
      <c r="G204" s="30"/>
      <c r="H204" s="77">
        <f>'Прил.5'!J204</f>
        <v>1042.5</v>
      </c>
    </row>
    <row r="205" spans="2:8" ht="12.75" hidden="1">
      <c r="B205" s="266" t="s">
        <v>46</v>
      </c>
      <c r="C205" s="30" t="s">
        <v>366</v>
      </c>
      <c r="D205" s="30" t="s">
        <v>221</v>
      </c>
      <c r="E205" s="256" t="s">
        <v>45</v>
      </c>
      <c r="F205" s="30" t="s">
        <v>169</v>
      </c>
      <c r="G205" s="30" t="s">
        <v>47</v>
      </c>
      <c r="H205" s="77">
        <f>'Прил.5'!J205</f>
        <v>1042.5</v>
      </c>
    </row>
    <row r="206" spans="2:8" ht="25.5" hidden="1">
      <c r="B206" s="268" t="s">
        <v>224</v>
      </c>
      <c r="C206" s="30" t="s">
        <v>366</v>
      </c>
      <c r="D206" s="30" t="s">
        <v>221</v>
      </c>
      <c r="E206" s="30" t="s">
        <v>223</v>
      </c>
      <c r="F206" s="30"/>
      <c r="G206" s="30"/>
      <c r="H206" s="77">
        <f>'Прил.5'!J206</f>
        <v>747.1</v>
      </c>
    </row>
    <row r="207" spans="2:8" ht="12.75" hidden="1">
      <c r="B207" s="43" t="s">
        <v>424</v>
      </c>
      <c r="C207" s="30" t="s">
        <v>366</v>
      </c>
      <c r="D207" s="30" t="s">
        <v>221</v>
      </c>
      <c r="E207" s="30" t="s">
        <v>223</v>
      </c>
      <c r="F207" s="50">
        <v>800</v>
      </c>
      <c r="G207" s="269"/>
      <c r="H207" s="77">
        <f>'Прил.5'!J207</f>
        <v>747.1</v>
      </c>
    </row>
    <row r="208" spans="2:8" ht="12.75" hidden="1">
      <c r="B208" s="36" t="s">
        <v>170</v>
      </c>
      <c r="C208" s="30" t="s">
        <v>366</v>
      </c>
      <c r="D208" s="30" t="s">
        <v>221</v>
      </c>
      <c r="E208" s="30" t="s">
        <v>223</v>
      </c>
      <c r="F208" s="30" t="s">
        <v>169</v>
      </c>
      <c r="G208" s="30"/>
      <c r="H208" s="77">
        <f>'Прил.5'!J208</f>
        <v>747.1</v>
      </c>
    </row>
    <row r="209" spans="2:8" ht="12.75" hidden="1">
      <c r="B209" s="36" t="s">
        <v>408</v>
      </c>
      <c r="C209" s="30" t="s">
        <v>366</v>
      </c>
      <c r="D209" s="30" t="s">
        <v>221</v>
      </c>
      <c r="E209" s="30" t="s">
        <v>223</v>
      </c>
      <c r="F209" s="30" t="s">
        <v>169</v>
      </c>
      <c r="G209" s="30">
        <v>2</v>
      </c>
      <c r="H209" s="77">
        <f>'Прил.5'!J209</f>
        <v>261.5</v>
      </c>
    </row>
    <row r="210" spans="2:8" ht="12.75" hidden="1">
      <c r="B210" s="36" t="s">
        <v>382</v>
      </c>
      <c r="C210" s="30" t="s">
        <v>366</v>
      </c>
      <c r="D210" s="30" t="s">
        <v>221</v>
      </c>
      <c r="E210" s="30" t="s">
        <v>223</v>
      </c>
      <c r="F210" s="30" t="s">
        <v>169</v>
      </c>
      <c r="G210" s="30" t="s">
        <v>31</v>
      </c>
      <c r="H210" s="77">
        <f>'Прил.5'!J210</f>
        <v>485.6</v>
      </c>
    </row>
    <row r="211" spans="2:8" ht="12.75">
      <c r="B211" s="36" t="s">
        <v>458</v>
      </c>
      <c r="C211" s="30" t="s">
        <v>366</v>
      </c>
      <c r="D211" s="30" t="s">
        <v>457</v>
      </c>
      <c r="E211" s="30"/>
      <c r="F211" s="30"/>
      <c r="G211" s="30"/>
      <c r="H211" s="77">
        <f>'Прил.5'!J211</f>
        <v>599.9</v>
      </c>
    </row>
    <row r="212" spans="2:8" ht="12.75" hidden="1">
      <c r="B212" s="43" t="s">
        <v>409</v>
      </c>
      <c r="C212" s="30" t="s">
        <v>366</v>
      </c>
      <c r="D212" s="30" t="s">
        <v>457</v>
      </c>
      <c r="E212" s="44" t="s">
        <v>410</v>
      </c>
      <c r="F212" s="30"/>
      <c r="G212" s="30"/>
      <c r="H212" s="77">
        <f>'Прил.5'!J212</f>
        <v>599.9</v>
      </c>
    </row>
    <row r="213" spans="2:8" ht="25.5" hidden="1">
      <c r="B213" s="43" t="s">
        <v>456</v>
      </c>
      <c r="C213" s="30" t="s">
        <v>366</v>
      </c>
      <c r="D213" s="30" t="s">
        <v>457</v>
      </c>
      <c r="E213" s="30" t="s">
        <v>455</v>
      </c>
      <c r="F213" s="29"/>
      <c r="G213" s="29"/>
      <c r="H213" s="77">
        <f>'Прил.5'!J213</f>
        <v>500</v>
      </c>
    </row>
    <row r="214" spans="2:8" ht="12.75" hidden="1">
      <c r="B214" s="43" t="s">
        <v>253</v>
      </c>
      <c r="C214" s="30" t="s">
        <v>366</v>
      </c>
      <c r="D214" s="30" t="s">
        <v>457</v>
      </c>
      <c r="E214" s="30" t="s">
        <v>455</v>
      </c>
      <c r="F214" s="30" t="s">
        <v>487</v>
      </c>
      <c r="G214" s="29"/>
      <c r="H214" s="77">
        <f>'Прил.5'!J214</f>
        <v>500</v>
      </c>
    </row>
    <row r="215" spans="2:8" ht="12.75" hidden="1">
      <c r="B215" s="36" t="s">
        <v>139</v>
      </c>
      <c r="C215" s="30" t="s">
        <v>366</v>
      </c>
      <c r="D215" s="30" t="s">
        <v>457</v>
      </c>
      <c r="E215" s="30" t="s">
        <v>455</v>
      </c>
      <c r="F215" s="30" t="s">
        <v>459</v>
      </c>
      <c r="G215" s="30"/>
      <c r="H215" s="77">
        <f>'Прил.5'!J215</f>
        <v>500</v>
      </c>
    </row>
    <row r="216" spans="2:8" ht="12.75" hidden="1">
      <c r="B216" s="36" t="s">
        <v>382</v>
      </c>
      <c r="C216" s="30" t="s">
        <v>366</v>
      </c>
      <c r="D216" s="30" t="s">
        <v>457</v>
      </c>
      <c r="E216" s="30" t="s">
        <v>455</v>
      </c>
      <c r="F216" s="30" t="s">
        <v>459</v>
      </c>
      <c r="G216" s="30" t="s">
        <v>31</v>
      </c>
      <c r="H216" s="77">
        <f>'Прил.5'!J216</f>
        <v>500</v>
      </c>
    </row>
    <row r="217" spans="2:8" ht="12.75" hidden="1">
      <c r="B217" s="36" t="s">
        <v>184</v>
      </c>
      <c r="C217" s="30" t="s">
        <v>366</v>
      </c>
      <c r="D217" s="30" t="s">
        <v>457</v>
      </c>
      <c r="E217" s="30" t="s">
        <v>185</v>
      </c>
      <c r="F217" s="30"/>
      <c r="G217" s="30"/>
      <c r="H217" s="77">
        <f>'Прил.5'!J217</f>
        <v>99.9</v>
      </c>
    </row>
    <row r="218" spans="2:8" ht="12.75" hidden="1">
      <c r="B218" s="43" t="s">
        <v>419</v>
      </c>
      <c r="C218" s="30" t="s">
        <v>366</v>
      </c>
      <c r="D218" s="30" t="s">
        <v>457</v>
      </c>
      <c r="E218" s="30" t="s">
        <v>185</v>
      </c>
      <c r="F218" s="30" t="s">
        <v>420</v>
      </c>
      <c r="G218" s="30"/>
      <c r="H218" s="77">
        <f>'Прил.5'!J218</f>
        <v>99.9</v>
      </c>
    </row>
    <row r="219" spans="2:8" ht="12.75" hidden="1">
      <c r="B219" s="43" t="s">
        <v>421</v>
      </c>
      <c r="C219" s="30" t="s">
        <v>366</v>
      </c>
      <c r="D219" s="30" t="s">
        <v>457</v>
      </c>
      <c r="E219" s="30" t="s">
        <v>185</v>
      </c>
      <c r="F219" s="30" t="s">
        <v>422</v>
      </c>
      <c r="G219" s="30"/>
      <c r="H219" s="77">
        <f>'Прил.5'!J219</f>
        <v>99.9</v>
      </c>
    </row>
    <row r="220" spans="2:8" ht="12.75" hidden="1">
      <c r="B220" s="36" t="s">
        <v>408</v>
      </c>
      <c r="C220" s="30" t="s">
        <v>366</v>
      </c>
      <c r="D220" s="30" t="s">
        <v>457</v>
      </c>
      <c r="E220" s="30" t="s">
        <v>185</v>
      </c>
      <c r="F220" s="30" t="s">
        <v>422</v>
      </c>
      <c r="G220" s="30" t="s">
        <v>397</v>
      </c>
      <c r="H220" s="77">
        <f>'Прил.5'!J220</f>
        <v>99.9</v>
      </c>
    </row>
    <row r="221" spans="2:8" ht="12.75">
      <c r="B221" s="36" t="s">
        <v>330</v>
      </c>
      <c r="C221" s="30" t="s">
        <v>366</v>
      </c>
      <c r="D221" s="30" t="s">
        <v>331</v>
      </c>
      <c r="E221" s="30"/>
      <c r="F221" s="30"/>
      <c r="G221" s="30"/>
      <c r="H221" s="77">
        <f>'Прил.5'!J221</f>
        <v>434.6</v>
      </c>
    </row>
    <row r="222" spans="2:8" ht="12.75" hidden="1">
      <c r="B222" s="43" t="s">
        <v>409</v>
      </c>
      <c r="C222" s="30" t="s">
        <v>366</v>
      </c>
      <c r="D222" s="30" t="s">
        <v>331</v>
      </c>
      <c r="E222" s="62" t="s">
        <v>410</v>
      </c>
      <c r="F222" s="30"/>
      <c r="G222" s="30"/>
      <c r="H222" s="77">
        <f>'Прил.5'!J222</f>
        <v>434.6</v>
      </c>
    </row>
    <row r="223" spans="2:8" ht="12.75" hidden="1">
      <c r="B223" s="36" t="s">
        <v>500</v>
      </c>
      <c r="C223" s="30" t="s">
        <v>366</v>
      </c>
      <c r="D223" s="30" t="s">
        <v>331</v>
      </c>
      <c r="E223" s="62" t="s">
        <v>501</v>
      </c>
      <c r="F223" s="30"/>
      <c r="G223" s="30"/>
      <c r="H223" s="77">
        <f>'Прил.5'!J223</f>
        <v>434.6</v>
      </c>
    </row>
    <row r="224" spans="2:8" ht="12.75" hidden="1">
      <c r="B224" s="43" t="s">
        <v>419</v>
      </c>
      <c r="C224" s="30" t="s">
        <v>366</v>
      </c>
      <c r="D224" s="30" t="s">
        <v>331</v>
      </c>
      <c r="E224" s="62" t="s">
        <v>501</v>
      </c>
      <c r="F224" s="30" t="s">
        <v>420</v>
      </c>
      <c r="G224" s="30"/>
      <c r="H224" s="77">
        <f>'Прил.5'!J224</f>
        <v>434.6</v>
      </c>
    </row>
    <row r="225" spans="2:8" ht="12.75" hidden="1">
      <c r="B225" s="43" t="s">
        <v>421</v>
      </c>
      <c r="C225" s="30" t="s">
        <v>366</v>
      </c>
      <c r="D225" s="30" t="s">
        <v>331</v>
      </c>
      <c r="E225" s="62" t="s">
        <v>501</v>
      </c>
      <c r="F225" s="30" t="s">
        <v>422</v>
      </c>
      <c r="G225" s="30"/>
      <c r="H225" s="77">
        <f>'Прил.5'!J225</f>
        <v>434.6</v>
      </c>
    </row>
    <row r="226" spans="2:8" ht="12.75" hidden="1">
      <c r="B226" s="36" t="s">
        <v>408</v>
      </c>
      <c r="C226" s="30" t="s">
        <v>366</v>
      </c>
      <c r="D226" s="30" t="s">
        <v>331</v>
      </c>
      <c r="E226" s="62" t="s">
        <v>501</v>
      </c>
      <c r="F226" s="30" t="s">
        <v>422</v>
      </c>
      <c r="G226" s="30">
        <v>2</v>
      </c>
      <c r="H226" s="77">
        <f>'Прил.5'!J226</f>
        <v>434.6</v>
      </c>
    </row>
    <row r="227" spans="2:8" ht="12.75">
      <c r="B227" s="49" t="s">
        <v>309</v>
      </c>
      <c r="C227" s="29" t="s">
        <v>367</v>
      </c>
      <c r="D227" s="29"/>
      <c r="E227" s="29"/>
      <c r="F227" s="29"/>
      <c r="G227" s="29"/>
      <c r="H227" s="85">
        <f>'Прил.5'!J227</f>
        <v>126865.30000000002</v>
      </c>
    </row>
    <row r="228" spans="2:8" ht="12.75" hidden="1">
      <c r="B228" s="41" t="s">
        <v>408</v>
      </c>
      <c r="C228" s="42"/>
      <c r="D228" s="42"/>
      <c r="E228" s="42"/>
      <c r="F228" s="42"/>
      <c r="G228" s="42">
        <v>2</v>
      </c>
      <c r="H228" s="85">
        <f>'Прил.5'!J228</f>
        <v>50329.899999999994</v>
      </c>
    </row>
    <row r="229" spans="2:8" ht="12.75" hidden="1">
      <c r="B229" s="41" t="s">
        <v>382</v>
      </c>
      <c r="C229" s="42"/>
      <c r="D229" s="42"/>
      <c r="E229" s="42"/>
      <c r="F229" s="42"/>
      <c r="G229" s="42">
        <v>3</v>
      </c>
      <c r="H229" s="85">
        <f>'Прил.5'!J229</f>
        <v>72736</v>
      </c>
    </row>
    <row r="230" spans="2:8" ht="12.75" hidden="1">
      <c r="B230" s="41" t="s">
        <v>383</v>
      </c>
      <c r="C230" s="42"/>
      <c r="D230" s="42"/>
      <c r="E230" s="42"/>
      <c r="F230" s="42"/>
      <c r="G230" s="42">
        <v>4</v>
      </c>
      <c r="H230" s="85">
        <f>'Прил.5'!J230</f>
        <v>3799.4</v>
      </c>
    </row>
    <row r="231" spans="2:8" ht="12.75">
      <c r="B231" s="36" t="s">
        <v>310</v>
      </c>
      <c r="C231" s="30" t="s">
        <v>367</v>
      </c>
      <c r="D231" s="30" t="s">
        <v>368</v>
      </c>
      <c r="E231" s="29"/>
      <c r="F231" s="29"/>
      <c r="G231" s="29"/>
      <c r="H231" s="77">
        <f>'Прил.5'!J231</f>
        <v>24696.1</v>
      </c>
    </row>
    <row r="232" spans="2:8" ht="12.75" hidden="1">
      <c r="B232" s="43" t="s">
        <v>409</v>
      </c>
      <c r="C232" s="30" t="s">
        <v>367</v>
      </c>
      <c r="D232" s="30" t="s">
        <v>368</v>
      </c>
      <c r="E232" s="62" t="s">
        <v>410</v>
      </c>
      <c r="F232" s="30"/>
      <c r="G232" s="30"/>
      <c r="H232" s="77">
        <f>'Прил.5'!J232</f>
        <v>24686.1</v>
      </c>
    </row>
    <row r="233" spans="2:8" ht="12.75" hidden="1">
      <c r="B233" s="43" t="s">
        <v>641</v>
      </c>
      <c r="C233" s="30" t="s">
        <v>367</v>
      </c>
      <c r="D233" s="30" t="s">
        <v>368</v>
      </c>
      <c r="E233" s="62" t="s">
        <v>640</v>
      </c>
      <c r="F233" s="30"/>
      <c r="G233" s="30"/>
      <c r="H233" s="77">
        <f>'Прил.5'!J233</f>
        <v>1159.8</v>
      </c>
    </row>
    <row r="234" spans="2:8" ht="12.75" hidden="1">
      <c r="B234" s="36" t="s">
        <v>494</v>
      </c>
      <c r="C234" s="30" t="s">
        <v>367</v>
      </c>
      <c r="D234" s="30" t="s">
        <v>368</v>
      </c>
      <c r="E234" s="62" t="s">
        <v>640</v>
      </c>
      <c r="F234" s="30" t="s">
        <v>495</v>
      </c>
      <c r="G234" s="30"/>
      <c r="H234" s="77">
        <f>'Прил.5'!J234</f>
        <v>1159.8</v>
      </c>
    </row>
    <row r="235" spans="2:8" ht="12.75" hidden="1">
      <c r="B235" s="36" t="s">
        <v>629</v>
      </c>
      <c r="C235" s="30" t="s">
        <v>367</v>
      </c>
      <c r="D235" s="30" t="s">
        <v>368</v>
      </c>
      <c r="E235" s="62" t="s">
        <v>640</v>
      </c>
      <c r="F235" s="30" t="s">
        <v>630</v>
      </c>
      <c r="G235" s="30"/>
      <c r="H235" s="77">
        <f>'Прил.5'!J235</f>
        <v>1159.8</v>
      </c>
    </row>
    <row r="236" spans="2:8" ht="12.75" hidden="1">
      <c r="B236" s="43" t="s">
        <v>383</v>
      </c>
      <c r="C236" s="30" t="s">
        <v>367</v>
      </c>
      <c r="D236" s="30" t="s">
        <v>368</v>
      </c>
      <c r="E236" s="62" t="s">
        <v>640</v>
      </c>
      <c r="F236" s="30" t="s">
        <v>630</v>
      </c>
      <c r="G236" s="30" t="s">
        <v>400</v>
      </c>
      <c r="H236" s="77">
        <f>'Прил.5'!J236</f>
        <v>1159.8</v>
      </c>
    </row>
    <row r="237" spans="2:8" ht="51" hidden="1">
      <c r="B237" s="43" t="s">
        <v>10</v>
      </c>
      <c r="C237" s="30" t="s">
        <v>367</v>
      </c>
      <c r="D237" s="30" t="s">
        <v>368</v>
      </c>
      <c r="E237" s="56" t="s">
        <v>504</v>
      </c>
      <c r="F237" s="19"/>
      <c r="G237" s="30"/>
      <c r="H237" s="77">
        <f>'Прил.5'!J237</f>
        <v>8307.2</v>
      </c>
    </row>
    <row r="238" spans="2:8" ht="12.75" hidden="1">
      <c r="B238" s="36" t="s">
        <v>494</v>
      </c>
      <c r="C238" s="30" t="s">
        <v>367</v>
      </c>
      <c r="D238" s="30" t="s">
        <v>368</v>
      </c>
      <c r="E238" s="56" t="s">
        <v>504</v>
      </c>
      <c r="F238" s="30" t="s">
        <v>495</v>
      </c>
      <c r="G238" s="30"/>
      <c r="H238" s="77">
        <f>'Прил.5'!J238</f>
        <v>8307.2</v>
      </c>
    </row>
    <row r="239" spans="2:8" ht="25.5" hidden="1">
      <c r="B239" s="36" t="s">
        <v>255</v>
      </c>
      <c r="C239" s="30" t="s">
        <v>367</v>
      </c>
      <c r="D239" s="30" t="s">
        <v>368</v>
      </c>
      <c r="E239" s="56" t="s">
        <v>504</v>
      </c>
      <c r="F239" s="30" t="s">
        <v>254</v>
      </c>
      <c r="G239" s="30"/>
      <c r="H239" s="77">
        <f>'Прил.5'!J239</f>
        <v>8307.2</v>
      </c>
    </row>
    <row r="240" spans="2:8" ht="12.75" hidden="1">
      <c r="B240" s="36" t="s">
        <v>382</v>
      </c>
      <c r="C240" s="30" t="s">
        <v>367</v>
      </c>
      <c r="D240" s="30" t="s">
        <v>368</v>
      </c>
      <c r="E240" s="56" t="s">
        <v>504</v>
      </c>
      <c r="F240" s="30" t="s">
        <v>254</v>
      </c>
      <c r="G240" s="30">
        <v>3</v>
      </c>
      <c r="H240" s="77">
        <f>'Прил.5'!J240</f>
        <v>8307.2</v>
      </c>
    </row>
    <row r="241" spans="2:8" ht="12.75" hidden="1">
      <c r="B241" s="43" t="s">
        <v>643</v>
      </c>
      <c r="C241" s="30" t="s">
        <v>367</v>
      </c>
      <c r="D241" s="30" t="s">
        <v>368</v>
      </c>
      <c r="E241" s="62" t="s">
        <v>642</v>
      </c>
      <c r="F241" s="30"/>
      <c r="G241" s="30"/>
      <c r="H241" s="77">
        <f>'Прил.5'!J241</f>
        <v>209.5</v>
      </c>
    </row>
    <row r="242" spans="2:8" ht="12.75" hidden="1">
      <c r="B242" s="36" t="s">
        <v>494</v>
      </c>
      <c r="C242" s="30" t="s">
        <v>367</v>
      </c>
      <c r="D242" s="30" t="s">
        <v>368</v>
      </c>
      <c r="E242" s="62" t="s">
        <v>642</v>
      </c>
      <c r="F242" s="30" t="s">
        <v>495</v>
      </c>
      <c r="G242" s="30"/>
      <c r="H242" s="77">
        <f>'Прил.5'!J242</f>
        <v>209.5</v>
      </c>
    </row>
    <row r="243" spans="2:8" ht="12.75" hidden="1">
      <c r="B243" s="36" t="s">
        <v>629</v>
      </c>
      <c r="C243" s="30" t="s">
        <v>367</v>
      </c>
      <c r="D243" s="30" t="s">
        <v>368</v>
      </c>
      <c r="E243" s="62" t="s">
        <v>642</v>
      </c>
      <c r="F243" s="30" t="s">
        <v>630</v>
      </c>
      <c r="G243" s="30"/>
      <c r="H243" s="77">
        <f>'Прил.5'!J243</f>
        <v>209.5</v>
      </c>
    </row>
    <row r="244" spans="2:8" ht="12.75" hidden="1">
      <c r="B244" s="36" t="s">
        <v>382</v>
      </c>
      <c r="C244" s="30" t="s">
        <v>367</v>
      </c>
      <c r="D244" s="30" t="s">
        <v>368</v>
      </c>
      <c r="E244" s="62" t="s">
        <v>642</v>
      </c>
      <c r="F244" s="30" t="s">
        <v>630</v>
      </c>
      <c r="G244" s="30" t="s">
        <v>31</v>
      </c>
      <c r="H244" s="77">
        <f>'Прил.5'!J244</f>
        <v>209.5</v>
      </c>
    </row>
    <row r="245" spans="2:8" ht="12.75" hidden="1">
      <c r="B245" s="36" t="s">
        <v>502</v>
      </c>
      <c r="C245" s="30" t="s">
        <v>367</v>
      </c>
      <c r="D245" s="30" t="s">
        <v>368</v>
      </c>
      <c r="E245" s="62" t="s">
        <v>503</v>
      </c>
      <c r="F245" s="30"/>
      <c r="G245" s="30"/>
      <c r="H245" s="77">
        <f>'Прил.5'!J245</f>
        <v>14929.099999999999</v>
      </c>
    </row>
    <row r="246" spans="2:8" ht="12.75" hidden="1">
      <c r="B246" s="36" t="s">
        <v>494</v>
      </c>
      <c r="C246" s="30" t="s">
        <v>367</v>
      </c>
      <c r="D246" s="30" t="s">
        <v>368</v>
      </c>
      <c r="E246" s="62" t="s">
        <v>503</v>
      </c>
      <c r="F246" s="30" t="s">
        <v>495</v>
      </c>
      <c r="G246" s="30"/>
      <c r="H246" s="77">
        <f>'Прил.5'!J246</f>
        <v>14929.099999999999</v>
      </c>
    </row>
    <row r="247" spans="2:8" ht="25.5" hidden="1">
      <c r="B247" s="36" t="s">
        <v>255</v>
      </c>
      <c r="C247" s="30" t="s">
        <v>367</v>
      </c>
      <c r="D247" s="30" t="s">
        <v>368</v>
      </c>
      <c r="E247" s="62" t="s">
        <v>503</v>
      </c>
      <c r="F247" s="30" t="s">
        <v>254</v>
      </c>
      <c r="G247" s="30"/>
      <c r="H247" s="77">
        <f>'Прил.5'!J247</f>
        <v>14628.4</v>
      </c>
    </row>
    <row r="248" spans="2:8" ht="12.75" hidden="1">
      <c r="B248" s="36" t="s">
        <v>408</v>
      </c>
      <c r="C248" s="30" t="s">
        <v>367</v>
      </c>
      <c r="D248" s="30" t="s">
        <v>368</v>
      </c>
      <c r="E248" s="62" t="s">
        <v>503</v>
      </c>
      <c r="F248" s="30" t="s">
        <v>254</v>
      </c>
      <c r="G248" s="30">
        <v>2</v>
      </c>
      <c r="H248" s="77">
        <f>'Прил.5'!J248</f>
        <v>14628.4</v>
      </c>
    </row>
    <row r="249" spans="2:8" ht="12.75" hidden="1">
      <c r="B249" s="36" t="s">
        <v>629</v>
      </c>
      <c r="C249" s="30" t="s">
        <v>367</v>
      </c>
      <c r="D249" s="30" t="s">
        <v>368</v>
      </c>
      <c r="E249" s="62" t="s">
        <v>503</v>
      </c>
      <c r="F249" s="19">
        <v>612</v>
      </c>
      <c r="G249" s="30"/>
      <c r="H249" s="77">
        <f>'Прил.5'!J249</f>
        <v>300.7</v>
      </c>
    </row>
    <row r="250" spans="2:8" ht="12.75" hidden="1">
      <c r="B250" s="36" t="s">
        <v>408</v>
      </c>
      <c r="C250" s="30" t="s">
        <v>367</v>
      </c>
      <c r="D250" s="30" t="s">
        <v>368</v>
      </c>
      <c r="E250" s="62" t="s">
        <v>503</v>
      </c>
      <c r="F250" s="19">
        <v>612</v>
      </c>
      <c r="G250" s="30">
        <v>2</v>
      </c>
      <c r="H250" s="77">
        <f>'Прил.5'!J250</f>
        <v>300.7</v>
      </c>
    </row>
    <row r="251" spans="2:8" ht="25.5" hidden="1">
      <c r="B251" s="36" t="s">
        <v>359</v>
      </c>
      <c r="C251" s="30" t="s">
        <v>367</v>
      </c>
      <c r="D251" s="30" t="s">
        <v>368</v>
      </c>
      <c r="E251" s="62" t="s">
        <v>644</v>
      </c>
      <c r="F251" s="19"/>
      <c r="G251" s="30"/>
      <c r="H251" s="77">
        <f>'Прил.5'!J251</f>
        <v>80.5</v>
      </c>
    </row>
    <row r="252" spans="2:8" ht="12.75" hidden="1">
      <c r="B252" s="36" t="s">
        <v>494</v>
      </c>
      <c r="C252" s="30" t="s">
        <v>367</v>
      </c>
      <c r="D252" s="30" t="s">
        <v>368</v>
      </c>
      <c r="E252" s="62" t="s">
        <v>644</v>
      </c>
      <c r="F252" s="19">
        <v>600</v>
      </c>
      <c r="G252" s="30"/>
      <c r="H252" s="77">
        <f>'Прил.5'!J252</f>
        <v>80.5</v>
      </c>
    </row>
    <row r="253" spans="2:8" ht="12.75" hidden="1">
      <c r="B253" s="36" t="s">
        <v>629</v>
      </c>
      <c r="C253" s="30" t="s">
        <v>367</v>
      </c>
      <c r="D253" s="30" t="s">
        <v>368</v>
      </c>
      <c r="E253" s="62" t="s">
        <v>644</v>
      </c>
      <c r="F253" s="19">
        <v>612</v>
      </c>
      <c r="G253" s="30"/>
      <c r="H253" s="77">
        <f>'Прил.5'!J253</f>
        <v>80.5</v>
      </c>
    </row>
    <row r="254" spans="2:8" ht="12.75" hidden="1">
      <c r="B254" s="36" t="s">
        <v>408</v>
      </c>
      <c r="C254" s="30" t="s">
        <v>367</v>
      </c>
      <c r="D254" s="30" t="s">
        <v>368</v>
      </c>
      <c r="E254" s="62" t="s">
        <v>644</v>
      </c>
      <c r="F254" s="19">
        <v>612</v>
      </c>
      <c r="G254" s="30">
        <v>2</v>
      </c>
      <c r="H254" s="77">
        <f>'Прил.5'!J254</f>
        <v>80.5</v>
      </c>
    </row>
    <row r="255" spans="2:8" ht="12.75" hidden="1">
      <c r="B255" s="36" t="s">
        <v>479</v>
      </c>
      <c r="C255" s="30" t="s">
        <v>367</v>
      </c>
      <c r="D255" s="30" t="s">
        <v>368</v>
      </c>
      <c r="E255" s="62" t="s">
        <v>480</v>
      </c>
      <c r="F255" s="19"/>
      <c r="G255" s="30"/>
      <c r="H255" s="77">
        <f>'Прил.5'!J255</f>
        <v>10</v>
      </c>
    </row>
    <row r="256" spans="2:8" ht="25.5" hidden="1">
      <c r="B256" s="36" t="s">
        <v>505</v>
      </c>
      <c r="C256" s="30" t="s">
        <v>367</v>
      </c>
      <c r="D256" s="30" t="s">
        <v>368</v>
      </c>
      <c r="E256" s="62" t="s">
        <v>506</v>
      </c>
      <c r="F256" s="19"/>
      <c r="G256" s="30"/>
      <c r="H256" s="77">
        <f>'Прил.5'!J256</f>
        <v>10</v>
      </c>
    </row>
    <row r="257" spans="2:8" ht="25.5" hidden="1">
      <c r="B257" s="36" t="s">
        <v>507</v>
      </c>
      <c r="C257" s="30" t="s">
        <v>367</v>
      </c>
      <c r="D257" s="30" t="s">
        <v>368</v>
      </c>
      <c r="E257" s="56" t="s">
        <v>508</v>
      </c>
      <c r="F257" s="19"/>
      <c r="G257" s="30"/>
      <c r="H257" s="77">
        <f>'Прил.5'!J257</f>
        <v>10</v>
      </c>
    </row>
    <row r="258" spans="2:8" ht="12.75" hidden="1">
      <c r="B258" s="36" t="s">
        <v>494</v>
      </c>
      <c r="C258" s="30" t="s">
        <v>367</v>
      </c>
      <c r="D258" s="30" t="s">
        <v>368</v>
      </c>
      <c r="E258" s="56" t="s">
        <v>508</v>
      </c>
      <c r="F258" s="30" t="s">
        <v>495</v>
      </c>
      <c r="G258" s="30"/>
      <c r="H258" s="77">
        <f>'Прил.5'!J258</f>
        <v>10</v>
      </c>
    </row>
    <row r="259" spans="2:8" ht="12.75" hidden="1">
      <c r="B259" s="36" t="s">
        <v>629</v>
      </c>
      <c r="C259" s="30" t="s">
        <v>367</v>
      </c>
      <c r="D259" s="30" t="s">
        <v>368</v>
      </c>
      <c r="E259" s="56" t="s">
        <v>508</v>
      </c>
      <c r="F259" s="19">
        <v>612</v>
      </c>
      <c r="G259" s="30"/>
      <c r="H259" s="77">
        <f>'Прил.5'!J259</f>
        <v>10</v>
      </c>
    </row>
    <row r="260" spans="2:8" ht="12.75" hidden="1">
      <c r="B260" s="36" t="s">
        <v>408</v>
      </c>
      <c r="C260" s="30" t="s">
        <v>367</v>
      </c>
      <c r="D260" s="30" t="s">
        <v>368</v>
      </c>
      <c r="E260" s="56" t="s">
        <v>508</v>
      </c>
      <c r="F260" s="19">
        <v>612</v>
      </c>
      <c r="G260" s="30">
        <v>2</v>
      </c>
      <c r="H260" s="77">
        <f>'Прил.5'!J260</f>
        <v>10</v>
      </c>
    </row>
    <row r="261" spans="2:8" ht="12.75">
      <c r="B261" s="36" t="s">
        <v>311</v>
      </c>
      <c r="C261" s="30" t="s">
        <v>367</v>
      </c>
      <c r="D261" s="30" t="s">
        <v>369</v>
      </c>
      <c r="E261" s="30"/>
      <c r="F261" s="30"/>
      <c r="G261" s="30"/>
      <c r="H261" s="77">
        <f>'Прил.5'!J261</f>
        <v>99539.3</v>
      </c>
    </row>
    <row r="262" spans="2:8" ht="12.75" hidden="1">
      <c r="B262" s="43" t="s">
        <v>409</v>
      </c>
      <c r="C262" s="30" t="s">
        <v>367</v>
      </c>
      <c r="D262" s="30" t="s">
        <v>369</v>
      </c>
      <c r="E262" s="62" t="s">
        <v>410</v>
      </c>
      <c r="F262" s="30"/>
      <c r="G262" s="30"/>
      <c r="H262" s="77">
        <f>'Прил.5'!J262</f>
        <v>99448.50000000001</v>
      </c>
    </row>
    <row r="263" spans="2:8" ht="25.5" hidden="1">
      <c r="B263" s="43" t="s">
        <v>670</v>
      </c>
      <c r="C263" s="30" t="s">
        <v>367</v>
      </c>
      <c r="D263" s="30" t="s">
        <v>369</v>
      </c>
      <c r="E263" s="30" t="s">
        <v>671</v>
      </c>
      <c r="F263" s="30"/>
      <c r="G263" s="30"/>
      <c r="H263" s="77">
        <f>'Прил.5'!J263</f>
        <v>1659.6</v>
      </c>
    </row>
    <row r="264" spans="2:8" ht="12.75" hidden="1">
      <c r="B264" s="36" t="s">
        <v>494</v>
      </c>
      <c r="C264" s="30" t="s">
        <v>367</v>
      </c>
      <c r="D264" s="30" t="s">
        <v>369</v>
      </c>
      <c r="E264" s="30" t="s">
        <v>671</v>
      </c>
      <c r="F264" s="30" t="s">
        <v>495</v>
      </c>
      <c r="G264" s="30"/>
      <c r="H264" s="77">
        <f>'Прил.5'!J264</f>
        <v>1659.6</v>
      </c>
    </row>
    <row r="265" spans="2:8" ht="12.75" hidden="1">
      <c r="B265" s="36" t="s">
        <v>629</v>
      </c>
      <c r="C265" s="30" t="s">
        <v>367</v>
      </c>
      <c r="D265" s="30" t="s">
        <v>369</v>
      </c>
      <c r="E265" s="30" t="s">
        <v>671</v>
      </c>
      <c r="F265" s="30" t="s">
        <v>630</v>
      </c>
      <c r="G265" s="30"/>
      <c r="H265" s="77">
        <f>'Прил.5'!J265</f>
        <v>1659.6</v>
      </c>
    </row>
    <row r="266" spans="2:8" ht="12.75" hidden="1">
      <c r="B266" s="36" t="s">
        <v>383</v>
      </c>
      <c r="C266" s="30" t="s">
        <v>367</v>
      </c>
      <c r="D266" s="30" t="s">
        <v>369</v>
      </c>
      <c r="E266" s="30" t="s">
        <v>671</v>
      </c>
      <c r="F266" s="30" t="s">
        <v>630</v>
      </c>
      <c r="G266" s="30" t="s">
        <v>400</v>
      </c>
      <c r="H266" s="77">
        <f>'Прил.5'!J266</f>
        <v>1659.6</v>
      </c>
    </row>
    <row r="267" spans="2:8" ht="25.5" hidden="1">
      <c r="B267" s="36" t="s">
        <v>358</v>
      </c>
      <c r="C267" s="30" t="s">
        <v>367</v>
      </c>
      <c r="D267" s="30" t="s">
        <v>369</v>
      </c>
      <c r="E267" s="30" t="s">
        <v>645</v>
      </c>
      <c r="F267" s="30"/>
      <c r="G267" s="30"/>
      <c r="H267" s="77">
        <f>'Прил.5'!J267</f>
        <v>980</v>
      </c>
    </row>
    <row r="268" spans="2:8" ht="12.75" hidden="1">
      <c r="B268" s="36" t="s">
        <v>494</v>
      </c>
      <c r="C268" s="30" t="s">
        <v>367</v>
      </c>
      <c r="D268" s="30" t="s">
        <v>369</v>
      </c>
      <c r="E268" s="30" t="s">
        <v>645</v>
      </c>
      <c r="F268" s="30" t="s">
        <v>495</v>
      </c>
      <c r="G268" s="30"/>
      <c r="H268" s="77">
        <f>'Прил.5'!J268</f>
        <v>980</v>
      </c>
    </row>
    <row r="269" spans="2:8" ht="12.75" hidden="1">
      <c r="B269" s="36" t="s">
        <v>629</v>
      </c>
      <c r="C269" s="30" t="s">
        <v>367</v>
      </c>
      <c r="D269" s="30" t="s">
        <v>369</v>
      </c>
      <c r="E269" s="30" t="s">
        <v>645</v>
      </c>
      <c r="F269" s="30" t="s">
        <v>630</v>
      </c>
      <c r="G269" s="30"/>
      <c r="H269" s="77">
        <f>'Прил.5'!J269</f>
        <v>980</v>
      </c>
    </row>
    <row r="270" spans="2:8" ht="12.75" hidden="1">
      <c r="B270" s="36" t="s">
        <v>383</v>
      </c>
      <c r="C270" s="30" t="s">
        <v>367</v>
      </c>
      <c r="D270" s="30" t="s">
        <v>369</v>
      </c>
      <c r="E270" s="30" t="s">
        <v>645</v>
      </c>
      <c r="F270" s="30" t="s">
        <v>630</v>
      </c>
      <c r="G270" s="30" t="s">
        <v>400</v>
      </c>
      <c r="H270" s="77">
        <f>'Прил.5'!J270</f>
        <v>980</v>
      </c>
    </row>
    <row r="271" spans="2:8" ht="12.75" hidden="1">
      <c r="B271" s="43" t="s">
        <v>654</v>
      </c>
      <c r="C271" s="30" t="s">
        <v>367</v>
      </c>
      <c r="D271" s="30" t="s">
        <v>369</v>
      </c>
      <c r="E271" s="56" t="s">
        <v>510</v>
      </c>
      <c r="F271" s="62"/>
      <c r="G271" s="29"/>
      <c r="H271" s="77">
        <f>'Прил.5'!J271</f>
        <v>1845.6000000000001</v>
      </c>
    </row>
    <row r="272" spans="2:8" ht="12.75" hidden="1">
      <c r="B272" s="36" t="s">
        <v>494</v>
      </c>
      <c r="C272" s="30" t="s">
        <v>367</v>
      </c>
      <c r="D272" s="30" t="s">
        <v>369</v>
      </c>
      <c r="E272" s="56" t="s">
        <v>510</v>
      </c>
      <c r="F272" s="30" t="s">
        <v>495</v>
      </c>
      <c r="G272" s="30"/>
      <c r="H272" s="77">
        <f>'Прил.5'!J272</f>
        <v>1845.6000000000001</v>
      </c>
    </row>
    <row r="273" spans="2:8" ht="25.5" hidden="1">
      <c r="B273" s="36" t="s">
        <v>255</v>
      </c>
      <c r="C273" s="30" t="s">
        <v>367</v>
      </c>
      <c r="D273" s="30" t="s">
        <v>369</v>
      </c>
      <c r="E273" s="56" t="s">
        <v>510</v>
      </c>
      <c r="F273" s="30" t="s">
        <v>254</v>
      </c>
      <c r="G273" s="30"/>
      <c r="H273" s="77">
        <f>'Прил.5'!J273</f>
        <v>1845.6000000000001</v>
      </c>
    </row>
    <row r="274" spans="2:8" ht="12.75" hidden="1">
      <c r="B274" s="36" t="s">
        <v>382</v>
      </c>
      <c r="C274" s="30" t="s">
        <v>367</v>
      </c>
      <c r="D274" s="30" t="s">
        <v>369</v>
      </c>
      <c r="E274" s="56" t="s">
        <v>510</v>
      </c>
      <c r="F274" s="30" t="s">
        <v>254</v>
      </c>
      <c r="G274" s="30">
        <v>3</v>
      </c>
      <c r="H274" s="77">
        <f>'Прил.5'!J274</f>
        <v>1845.6000000000001</v>
      </c>
    </row>
    <row r="275" spans="2:8" ht="51" hidden="1">
      <c r="B275" s="43" t="s">
        <v>10</v>
      </c>
      <c r="C275" s="30" t="s">
        <v>367</v>
      </c>
      <c r="D275" s="30" t="s">
        <v>369</v>
      </c>
      <c r="E275" s="56" t="s">
        <v>504</v>
      </c>
      <c r="F275" s="19"/>
      <c r="G275" s="30"/>
      <c r="H275" s="77">
        <f>'Прил.5'!J275</f>
        <v>57823.5</v>
      </c>
    </row>
    <row r="276" spans="2:8" ht="12.75" hidden="1">
      <c r="B276" s="36" t="s">
        <v>494</v>
      </c>
      <c r="C276" s="30" t="s">
        <v>367</v>
      </c>
      <c r="D276" s="30" t="s">
        <v>369</v>
      </c>
      <c r="E276" s="56" t="s">
        <v>504</v>
      </c>
      <c r="F276" s="30" t="s">
        <v>495</v>
      </c>
      <c r="G276" s="30"/>
      <c r="H276" s="77">
        <f>'Прил.5'!J276</f>
        <v>57823.5</v>
      </c>
    </row>
    <row r="277" spans="2:8" ht="25.5" hidden="1">
      <c r="B277" s="36" t="s">
        <v>255</v>
      </c>
      <c r="C277" s="30" t="s">
        <v>367</v>
      </c>
      <c r="D277" s="30" t="s">
        <v>369</v>
      </c>
      <c r="E277" s="56" t="s">
        <v>504</v>
      </c>
      <c r="F277" s="30" t="s">
        <v>254</v>
      </c>
      <c r="G277" s="30"/>
      <c r="H277" s="77">
        <f>'Прил.5'!J277</f>
        <v>57823.5</v>
      </c>
    </row>
    <row r="278" spans="2:8" ht="12.75" hidden="1">
      <c r="B278" s="36" t="s">
        <v>382</v>
      </c>
      <c r="C278" s="30" t="s">
        <v>367</v>
      </c>
      <c r="D278" s="30" t="s">
        <v>369</v>
      </c>
      <c r="E278" s="56" t="s">
        <v>504</v>
      </c>
      <c r="F278" s="30" t="s">
        <v>254</v>
      </c>
      <c r="G278" s="30">
        <v>3</v>
      </c>
      <c r="H278" s="77">
        <f>'Прил.5'!J278</f>
        <v>57823.5</v>
      </c>
    </row>
    <row r="279" spans="2:8" ht="25.5" hidden="1">
      <c r="B279" s="43" t="s">
        <v>8</v>
      </c>
      <c r="C279" s="30" t="s">
        <v>367</v>
      </c>
      <c r="D279" s="30" t="s">
        <v>369</v>
      </c>
      <c r="E279" s="62" t="s">
        <v>509</v>
      </c>
      <c r="F279" s="29"/>
      <c r="G279" s="29"/>
      <c r="H279" s="77">
        <f>'Прил.5'!J279</f>
        <v>3616.7000000000003</v>
      </c>
    </row>
    <row r="280" spans="2:8" ht="12.75" hidden="1">
      <c r="B280" s="36" t="s">
        <v>494</v>
      </c>
      <c r="C280" s="30" t="s">
        <v>367</v>
      </c>
      <c r="D280" s="30" t="s">
        <v>369</v>
      </c>
      <c r="E280" s="62" t="s">
        <v>509</v>
      </c>
      <c r="F280" s="30" t="s">
        <v>495</v>
      </c>
      <c r="G280" s="30"/>
      <c r="H280" s="77">
        <f>'Прил.5'!J280</f>
        <v>3616.7000000000003</v>
      </c>
    </row>
    <row r="281" spans="2:8" ht="25.5" hidden="1">
      <c r="B281" s="36" t="s">
        <v>255</v>
      </c>
      <c r="C281" s="30" t="s">
        <v>367</v>
      </c>
      <c r="D281" s="30" t="s">
        <v>369</v>
      </c>
      <c r="E281" s="62" t="s">
        <v>509</v>
      </c>
      <c r="F281" s="30" t="s">
        <v>254</v>
      </c>
      <c r="G281" s="30"/>
      <c r="H281" s="77">
        <f>'Прил.5'!J281</f>
        <v>3616.7000000000003</v>
      </c>
    </row>
    <row r="282" spans="2:8" ht="12.75" hidden="1">
      <c r="B282" s="36" t="s">
        <v>382</v>
      </c>
      <c r="C282" s="30" t="s">
        <v>367</v>
      </c>
      <c r="D282" s="30" t="s">
        <v>369</v>
      </c>
      <c r="E282" s="62" t="s">
        <v>509</v>
      </c>
      <c r="F282" s="30" t="s">
        <v>254</v>
      </c>
      <c r="G282" s="30">
        <v>3</v>
      </c>
      <c r="H282" s="77">
        <f>'Прил.5'!J282</f>
        <v>3616.7000000000003</v>
      </c>
    </row>
    <row r="283" spans="2:8" ht="25.5" hidden="1">
      <c r="B283" s="43" t="s">
        <v>456</v>
      </c>
      <c r="C283" s="30" t="s">
        <v>367</v>
      </c>
      <c r="D283" s="30" t="s">
        <v>369</v>
      </c>
      <c r="E283" s="30" t="s">
        <v>455</v>
      </c>
      <c r="F283" s="29"/>
      <c r="G283" s="29"/>
      <c r="H283" s="77">
        <f>'Прил.5'!J283</f>
        <v>865.3</v>
      </c>
    </row>
    <row r="284" spans="2:8" ht="12.75" hidden="1">
      <c r="B284" s="36" t="s">
        <v>629</v>
      </c>
      <c r="C284" s="30" t="s">
        <v>367</v>
      </c>
      <c r="D284" s="30" t="s">
        <v>369</v>
      </c>
      <c r="E284" s="30" t="s">
        <v>455</v>
      </c>
      <c r="F284" s="30" t="s">
        <v>630</v>
      </c>
      <c r="G284" s="30"/>
      <c r="H284" s="77">
        <f>'Прил.5'!J284</f>
        <v>865.3</v>
      </c>
    </row>
    <row r="285" spans="2:8" ht="12.75" hidden="1">
      <c r="B285" s="36" t="s">
        <v>382</v>
      </c>
      <c r="C285" s="30" t="s">
        <v>367</v>
      </c>
      <c r="D285" s="30" t="s">
        <v>369</v>
      </c>
      <c r="E285" s="30" t="s">
        <v>455</v>
      </c>
      <c r="F285" s="30" t="s">
        <v>630</v>
      </c>
      <c r="G285" s="30" t="s">
        <v>31</v>
      </c>
      <c r="H285" s="77">
        <f>'Прил.5'!J285</f>
        <v>865.3</v>
      </c>
    </row>
    <row r="286" spans="2:8" ht="12.75" hidden="1">
      <c r="B286" s="36" t="s">
        <v>655</v>
      </c>
      <c r="C286" s="30" t="s">
        <v>367</v>
      </c>
      <c r="D286" s="30" t="s">
        <v>369</v>
      </c>
      <c r="E286" s="62" t="s">
        <v>511</v>
      </c>
      <c r="F286" s="30"/>
      <c r="G286" s="30"/>
      <c r="H286" s="77">
        <f>'Прил.5'!J286</f>
        <v>24519.5</v>
      </c>
    </row>
    <row r="287" spans="2:8" ht="12.75" hidden="1">
      <c r="B287" s="36" t="s">
        <v>494</v>
      </c>
      <c r="C287" s="30" t="s">
        <v>367</v>
      </c>
      <c r="D287" s="30" t="s">
        <v>369</v>
      </c>
      <c r="E287" s="62" t="s">
        <v>511</v>
      </c>
      <c r="F287" s="30" t="s">
        <v>495</v>
      </c>
      <c r="G287" s="30"/>
      <c r="H287" s="77">
        <f>'Прил.5'!J287</f>
        <v>24519.5</v>
      </c>
    </row>
    <row r="288" spans="2:8" ht="25.5" hidden="1">
      <c r="B288" s="36" t="s">
        <v>255</v>
      </c>
      <c r="C288" s="30" t="s">
        <v>367</v>
      </c>
      <c r="D288" s="30" t="s">
        <v>369</v>
      </c>
      <c r="E288" s="62" t="s">
        <v>511</v>
      </c>
      <c r="F288" s="30" t="s">
        <v>254</v>
      </c>
      <c r="G288" s="30"/>
      <c r="H288" s="77">
        <f>'Прил.5'!J288</f>
        <v>24244.6</v>
      </c>
    </row>
    <row r="289" spans="2:8" ht="12.75" hidden="1">
      <c r="B289" s="36" t="s">
        <v>408</v>
      </c>
      <c r="C289" s="30" t="s">
        <v>367</v>
      </c>
      <c r="D289" s="30" t="s">
        <v>369</v>
      </c>
      <c r="E289" s="62" t="s">
        <v>511</v>
      </c>
      <c r="F289" s="30" t="s">
        <v>254</v>
      </c>
      <c r="G289" s="30">
        <v>2</v>
      </c>
      <c r="H289" s="77">
        <f>'Прил.5'!J289</f>
        <v>24244.6</v>
      </c>
    </row>
    <row r="290" spans="2:8" ht="12.75" hidden="1">
      <c r="B290" s="36" t="s">
        <v>629</v>
      </c>
      <c r="C290" s="30" t="s">
        <v>367</v>
      </c>
      <c r="D290" s="30" t="s">
        <v>369</v>
      </c>
      <c r="E290" s="62" t="s">
        <v>511</v>
      </c>
      <c r="F290" s="19">
        <v>612</v>
      </c>
      <c r="G290" s="30"/>
      <c r="H290" s="77">
        <f>'Прил.5'!J290</f>
        <v>274.9</v>
      </c>
    </row>
    <row r="291" spans="2:8" ht="12.75" hidden="1">
      <c r="B291" s="36" t="s">
        <v>408</v>
      </c>
      <c r="C291" s="30" t="s">
        <v>367</v>
      </c>
      <c r="D291" s="30" t="s">
        <v>369</v>
      </c>
      <c r="E291" s="62" t="s">
        <v>511</v>
      </c>
      <c r="F291" s="19">
        <v>612</v>
      </c>
      <c r="G291" s="30">
        <v>2</v>
      </c>
      <c r="H291" s="77">
        <f>'Прил.5'!J291</f>
        <v>274.9</v>
      </c>
    </row>
    <row r="292" spans="2:8" ht="12.75" hidden="1">
      <c r="B292" s="36" t="s">
        <v>656</v>
      </c>
      <c r="C292" s="30" t="s">
        <v>367</v>
      </c>
      <c r="D292" s="30" t="s">
        <v>369</v>
      </c>
      <c r="E292" s="62" t="s">
        <v>512</v>
      </c>
      <c r="F292" s="19"/>
      <c r="G292" s="30"/>
      <c r="H292" s="77">
        <f>'Прил.5'!J292</f>
        <v>8017.5</v>
      </c>
    </row>
    <row r="293" spans="2:8" ht="12.75" hidden="1">
      <c r="B293" s="36" t="s">
        <v>494</v>
      </c>
      <c r="C293" s="30" t="s">
        <v>367</v>
      </c>
      <c r="D293" s="30" t="s">
        <v>369</v>
      </c>
      <c r="E293" s="62" t="s">
        <v>512</v>
      </c>
      <c r="F293" s="30" t="s">
        <v>495</v>
      </c>
      <c r="G293" s="30"/>
      <c r="H293" s="77">
        <f>'Прил.5'!J293</f>
        <v>8017.5</v>
      </c>
    </row>
    <row r="294" spans="2:8" ht="25.5" hidden="1">
      <c r="B294" s="36" t="s">
        <v>255</v>
      </c>
      <c r="C294" s="30" t="s">
        <v>367</v>
      </c>
      <c r="D294" s="30" t="s">
        <v>369</v>
      </c>
      <c r="E294" s="62" t="s">
        <v>512</v>
      </c>
      <c r="F294" s="30" t="s">
        <v>254</v>
      </c>
      <c r="G294" s="30"/>
      <c r="H294" s="77">
        <f>'Прил.5'!J294</f>
        <v>8017.5</v>
      </c>
    </row>
    <row r="295" spans="2:8" ht="12.75" hidden="1">
      <c r="B295" s="36" t="s">
        <v>408</v>
      </c>
      <c r="C295" s="30" t="s">
        <v>367</v>
      </c>
      <c r="D295" s="30" t="s">
        <v>369</v>
      </c>
      <c r="E295" s="62" t="s">
        <v>512</v>
      </c>
      <c r="F295" s="30" t="s">
        <v>254</v>
      </c>
      <c r="G295" s="30">
        <v>2</v>
      </c>
      <c r="H295" s="77">
        <f>'Прил.5'!J295</f>
        <v>8017.5</v>
      </c>
    </row>
    <row r="296" spans="2:8" ht="12.75" hidden="1">
      <c r="B296" s="36" t="s">
        <v>629</v>
      </c>
      <c r="C296" s="30" t="s">
        <v>367</v>
      </c>
      <c r="D296" s="30" t="s">
        <v>369</v>
      </c>
      <c r="E296" s="62" t="s">
        <v>512</v>
      </c>
      <c r="F296" s="30" t="s">
        <v>630</v>
      </c>
      <c r="G296" s="30"/>
      <c r="H296" s="77">
        <f>'Прил.5'!J296</f>
        <v>0</v>
      </c>
    </row>
    <row r="297" spans="2:8" ht="12.75" hidden="1">
      <c r="B297" s="36" t="s">
        <v>408</v>
      </c>
      <c r="C297" s="30" t="s">
        <v>367</v>
      </c>
      <c r="D297" s="30" t="s">
        <v>369</v>
      </c>
      <c r="E297" s="62" t="s">
        <v>512</v>
      </c>
      <c r="F297" s="30" t="s">
        <v>630</v>
      </c>
      <c r="G297" s="30">
        <v>2</v>
      </c>
      <c r="H297" s="77">
        <f>'Прил.5'!J297</f>
        <v>0</v>
      </c>
    </row>
    <row r="298" spans="2:8" ht="25.5" hidden="1">
      <c r="B298" s="36" t="s">
        <v>115</v>
      </c>
      <c r="C298" s="30" t="s">
        <v>367</v>
      </c>
      <c r="D298" s="30" t="s">
        <v>369</v>
      </c>
      <c r="E298" s="62" t="s">
        <v>113</v>
      </c>
      <c r="F298" s="30"/>
      <c r="G298" s="30"/>
      <c r="H298" s="77">
        <f>'Прил.5'!J298</f>
        <v>89</v>
      </c>
    </row>
    <row r="299" spans="2:8" ht="12.75" hidden="1">
      <c r="B299" s="36" t="s">
        <v>494</v>
      </c>
      <c r="C299" s="30" t="s">
        <v>367</v>
      </c>
      <c r="D299" s="30" t="s">
        <v>369</v>
      </c>
      <c r="E299" s="62" t="s">
        <v>113</v>
      </c>
      <c r="F299" s="30" t="s">
        <v>495</v>
      </c>
      <c r="G299" s="30"/>
      <c r="H299" s="77">
        <f>'Прил.5'!J299</f>
        <v>89</v>
      </c>
    </row>
    <row r="300" spans="2:8" ht="12.75" hidden="1">
      <c r="B300" s="36" t="s">
        <v>629</v>
      </c>
      <c r="C300" s="30" t="s">
        <v>367</v>
      </c>
      <c r="D300" s="30" t="s">
        <v>369</v>
      </c>
      <c r="E300" s="62" t="s">
        <v>113</v>
      </c>
      <c r="F300" s="30" t="s">
        <v>630</v>
      </c>
      <c r="G300" s="30"/>
      <c r="H300" s="77">
        <f>'Прил.5'!J300</f>
        <v>89</v>
      </c>
    </row>
    <row r="301" spans="2:8" ht="12.75" hidden="1">
      <c r="B301" s="36" t="s">
        <v>408</v>
      </c>
      <c r="C301" s="30" t="s">
        <v>367</v>
      </c>
      <c r="D301" s="30" t="s">
        <v>369</v>
      </c>
      <c r="E301" s="62" t="s">
        <v>113</v>
      </c>
      <c r="F301" s="30" t="s">
        <v>630</v>
      </c>
      <c r="G301" s="30" t="s">
        <v>397</v>
      </c>
      <c r="H301" s="77">
        <f>'Прил.5'!J301</f>
        <v>89</v>
      </c>
    </row>
    <row r="302" spans="2:8" ht="25.5" hidden="1">
      <c r="B302" s="36" t="s">
        <v>653</v>
      </c>
      <c r="C302" s="30" t="s">
        <v>367</v>
      </c>
      <c r="D302" s="30" t="s">
        <v>369</v>
      </c>
      <c r="E302" s="62" t="s">
        <v>652</v>
      </c>
      <c r="F302" s="30"/>
      <c r="G302" s="30"/>
      <c r="H302" s="77">
        <f>'Прил.5'!J302</f>
        <v>31.799999999999997</v>
      </c>
    </row>
    <row r="303" spans="2:8" ht="12.75" hidden="1">
      <c r="B303" s="36" t="s">
        <v>494</v>
      </c>
      <c r="C303" s="30" t="s">
        <v>367</v>
      </c>
      <c r="D303" s="30" t="s">
        <v>369</v>
      </c>
      <c r="E303" s="62" t="s">
        <v>652</v>
      </c>
      <c r="F303" s="30" t="s">
        <v>495</v>
      </c>
      <c r="G303" s="30"/>
      <c r="H303" s="77">
        <f>'Прил.5'!J303</f>
        <v>31.799999999999997</v>
      </c>
    </row>
    <row r="304" spans="2:8" ht="12.75" hidden="1">
      <c r="B304" s="36" t="s">
        <v>629</v>
      </c>
      <c r="C304" s="30" t="s">
        <v>367</v>
      </c>
      <c r="D304" s="30" t="s">
        <v>369</v>
      </c>
      <c r="E304" s="62" t="s">
        <v>652</v>
      </c>
      <c r="F304" s="30" t="s">
        <v>630</v>
      </c>
      <c r="G304" s="30"/>
      <c r="H304" s="77">
        <f>'Прил.5'!J304</f>
        <v>31.799999999999997</v>
      </c>
    </row>
    <row r="305" spans="2:8" ht="12.75" hidden="1">
      <c r="B305" s="36" t="s">
        <v>408</v>
      </c>
      <c r="C305" s="30" t="s">
        <v>367</v>
      </c>
      <c r="D305" s="30" t="s">
        <v>369</v>
      </c>
      <c r="E305" s="62" t="s">
        <v>652</v>
      </c>
      <c r="F305" s="30" t="s">
        <v>630</v>
      </c>
      <c r="G305" s="30" t="s">
        <v>397</v>
      </c>
      <c r="H305" s="77">
        <f>'Прил.5'!J305</f>
        <v>31.799999999999997</v>
      </c>
    </row>
    <row r="306" spans="2:8" ht="12.75" hidden="1">
      <c r="B306" s="36" t="s">
        <v>479</v>
      </c>
      <c r="C306" s="30" t="s">
        <v>367</v>
      </c>
      <c r="D306" s="30" t="s">
        <v>369</v>
      </c>
      <c r="E306" s="62" t="s">
        <v>480</v>
      </c>
      <c r="F306" s="19"/>
      <c r="G306" s="30"/>
      <c r="H306" s="77">
        <f>'Прил.5'!J306</f>
        <v>90.80000000000001</v>
      </c>
    </row>
    <row r="307" spans="2:8" ht="25.5" hidden="1">
      <c r="B307" s="36" t="s">
        <v>481</v>
      </c>
      <c r="C307" s="30" t="s">
        <v>367</v>
      </c>
      <c r="D307" s="30" t="s">
        <v>369</v>
      </c>
      <c r="E307" s="56" t="s">
        <v>482</v>
      </c>
      <c r="F307" s="19"/>
      <c r="G307" s="30"/>
      <c r="H307" s="77">
        <f>'Прил.5'!J307</f>
        <v>6.800000000000001</v>
      </c>
    </row>
    <row r="308" spans="2:8" ht="25.5" hidden="1">
      <c r="B308" s="36" t="s">
        <v>11</v>
      </c>
      <c r="C308" s="30" t="s">
        <v>367</v>
      </c>
      <c r="D308" s="30" t="s">
        <v>369</v>
      </c>
      <c r="E308" s="56" t="s">
        <v>484</v>
      </c>
      <c r="F308" s="19"/>
      <c r="G308" s="30"/>
      <c r="H308" s="77">
        <f>'Прил.5'!J308</f>
        <v>6.800000000000001</v>
      </c>
    </row>
    <row r="309" spans="2:8" ht="12.75" hidden="1">
      <c r="B309" s="36" t="s">
        <v>494</v>
      </c>
      <c r="C309" s="30" t="s">
        <v>367</v>
      </c>
      <c r="D309" s="30" t="s">
        <v>369</v>
      </c>
      <c r="E309" s="56" t="s">
        <v>484</v>
      </c>
      <c r="F309" s="19">
        <v>600</v>
      </c>
      <c r="G309" s="30"/>
      <c r="H309" s="77">
        <f>'Прил.5'!J309</f>
        <v>6.800000000000001</v>
      </c>
    </row>
    <row r="310" spans="2:8" ht="12.75" hidden="1">
      <c r="B310" s="36" t="s">
        <v>629</v>
      </c>
      <c r="C310" s="30" t="s">
        <v>367</v>
      </c>
      <c r="D310" s="30" t="s">
        <v>369</v>
      </c>
      <c r="E310" s="56" t="s">
        <v>484</v>
      </c>
      <c r="F310" s="19">
        <v>612</v>
      </c>
      <c r="G310" s="30"/>
      <c r="H310" s="77">
        <f>'Прил.5'!J310</f>
        <v>6.800000000000001</v>
      </c>
    </row>
    <row r="311" spans="2:8" ht="12.75" hidden="1">
      <c r="B311" s="36" t="s">
        <v>408</v>
      </c>
      <c r="C311" s="30" t="s">
        <v>367</v>
      </c>
      <c r="D311" s="30" t="s">
        <v>369</v>
      </c>
      <c r="E311" s="56" t="s">
        <v>484</v>
      </c>
      <c r="F311" s="19">
        <v>612</v>
      </c>
      <c r="G311" s="30">
        <v>2</v>
      </c>
      <c r="H311" s="77">
        <f>'Прил.5'!J311</f>
        <v>6.800000000000001</v>
      </c>
    </row>
    <row r="312" spans="2:8" ht="25.5" hidden="1">
      <c r="B312" s="36" t="s">
        <v>505</v>
      </c>
      <c r="C312" s="30" t="s">
        <v>367</v>
      </c>
      <c r="D312" s="30" t="s">
        <v>369</v>
      </c>
      <c r="E312" s="56" t="s">
        <v>506</v>
      </c>
      <c r="F312" s="19"/>
      <c r="G312" s="30"/>
      <c r="H312" s="77">
        <f>'Прил.5'!J312</f>
        <v>20</v>
      </c>
    </row>
    <row r="313" spans="2:8" ht="25.5" hidden="1">
      <c r="B313" s="36" t="s">
        <v>507</v>
      </c>
      <c r="C313" s="30" t="s">
        <v>367</v>
      </c>
      <c r="D313" s="30" t="s">
        <v>369</v>
      </c>
      <c r="E313" s="56" t="s">
        <v>508</v>
      </c>
      <c r="F313" s="19"/>
      <c r="G313" s="30"/>
      <c r="H313" s="77">
        <f>'Прил.5'!J313</f>
        <v>20</v>
      </c>
    </row>
    <row r="314" spans="2:8" ht="12.75" hidden="1">
      <c r="B314" s="36" t="s">
        <v>494</v>
      </c>
      <c r="C314" s="30" t="s">
        <v>367</v>
      </c>
      <c r="D314" s="30" t="s">
        <v>369</v>
      </c>
      <c r="E314" s="56" t="s">
        <v>508</v>
      </c>
      <c r="F314" s="30" t="s">
        <v>495</v>
      </c>
      <c r="G314" s="30"/>
      <c r="H314" s="77">
        <f>'Прил.5'!J314</f>
        <v>20</v>
      </c>
    </row>
    <row r="315" spans="2:8" ht="12.75" hidden="1">
      <c r="B315" s="36" t="s">
        <v>629</v>
      </c>
      <c r="C315" s="30" t="s">
        <v>367</v>
      </c>
      <c r="D315" s="30" t="s">
        <v>369</v>
      </c>
      <c r="E315" s="56" t="s">
        <v>508</v>
      </c>
      <c r="F315" s="19">
        <v>612</v>
      </c>
      <c r="G315" s="30"/>
      <c r="H315" s="77">
        <f>'Прил.5'!J315</f>
        <v>20</v>
      </c>
    </row>
    <row r="316" spans="2:8" ht="12.75" hidden="1">
      <c r="B316" s="36" t="s">
        <v>408</v>
      </c>
      <c r="C316" s="30" t="s">
        <v>367</v>
      </c>
      <c r="D316" s="30" t="s">
        <v>369</v>
      </c>
      <c r="E316" s="56" t="s">
        <v>508</v>
      </c>
      <c r="F316" s="19">
        <v>612</v>
      </c>
      <c r="G316" s="30">
        <v>2</v>
      </c>
      <c r="H316" s="77">
        <f>'Прил.5'!J316</f>
        <v>20</v>
      </c>
    </row>
    <row r="317" spans="2:8" ht="25.5" hidden="1">
      <c r="B317" s="36" t="s">
        <v>513</v>
      </c>
      <c r="C317" s="30" t="s">
        <v>367</v>
      </c>
      <c r="D317" s="30" t="s">
        <v>369</v>
      </c>
      <c r="E317" s="56" t="s">
        <v>514</v>
      </c>
      <c r="F317" s="19"/>
      <c r="G317" s="30"/>
      <c r="H317" s="77">
        <f>'Прил.5'!J317</f>
        <v>64</v>
      </c>
    </row>
    <row r="318" spans="2:8" ht="25.5" hidden="1">
      <c r="B318" s="36" t="s">
        <v>515</v>
      </c>
      <c r="C318" s="30" t="s">
        <v>367</v>
      </c>
      <c r="D318" s="30" t="s">
        <v>369</v>
      </c>
      <c r="E318" s="56" t="s">
        <v>516</v>
      </c>
      <c r="F318" s="19"/>
      <c r="G318" s="30"/>
      <c r="H318" s="77">
        <f>'Прил.5'!J318</f>
        <v>64</v>
      </c>
    </row>
    <row r="319" spans="2:8" ht="12.75" hidden="1">
      <c r="B319" s="36" t="s">
        <v>494</v>
      </c>
      <c r="C319" s="30" t="s">
        <v>367</v>
      </c>
      <c r="D319" s="30" t="s">
        <v>369</v>
      </c>
      <c r="E319" s="56" t="s">
        <v>516</v>
      </c>
      <c r="F319" s="30" t="s">
        <v>495</v>
      </c>
      <c r="G319" s="30"/>
      <c r="H319" s="77">
        <f>'Прил.5'!J319</f>
        <v>64</v>
      </c>
    </row>
    <row r="320" spans="2:8" ht="12.75" hidden="1">
      <c r="B320" s="36" t="s">
        <v>629</v>
      </c>
      <c r="C320" s="30" t="s">
        <v>367</v>
      </c>
      <c r="D320" s="30" t="s">
        <v>369</v>
      </c>
      <c r="E320" s="56" t="s">
        <v>516</v>
      </c>
      <c r="F320" s="19">
        <v>612</v>
      </c>
      <c r="G320" s="30"/>
      <c r="H320" s="77">
        <f>'Прил.5'!J320</f>
        <v>64</v>
      </c>
    </row>
    <row r="321" spans="2:8" ht="12.75" hidden="1">
      <c r="B321" s="36" t="s">
        <v>408</v>
      </c>
      <c r="C321" s="30" t="s">
        <v>367</v>
      </c>
      <c r="D321" s="30" t="s">
        <v>369</v>
      </c>
      <c r="E321" s="56" t="s">
        <v>516</v>
      </c>
      <c r="F321" s="19">
        <v>612</v>
      </c>
      <c r="G321" s="30">
        <v>2</v>
      </c>
      <c r="H321" s="77">
        <f>'Прил.5'!J321</f>
        <v>64</v>
      </c>
    </row>
    <row r="322" spans="2:8" ht="25.5" hidden="1">
      <c r="B322" s="36" t="s">
        <v>517</v>
      </c>
      <c r="C322" s="30" t="s">
        <v>367</v>
      </c>
      <c r="D322" s="30" t="s">
        <v>369</v>
      </c>
      <c r="E322" s="56" t="s">
        <v>518</v>
      </c>
      <c r="F322" s="19"/>
      <c r="G322" s="30"/>
      <c r="H322" s="77">
        <f>'Прил.5'!J322</f>
        <v>0</v>
      </c>
    </row>
    <row r="323" spans="2:8" ht="38.25" hidden="1">
      <c r="B323" s="36" t="s">
        <v>617</v>
      </c>
      <c r="C323" s="30" t="s">
        <v>367</v>
      </c>
      <c r="D323" s="30" t="s">
        <v>369</v>
      </c>
      <c r="E323" s="56" t="s">
        <v>530</v>
      </c>
      <c r="F323" s="19"/>
      <c r="G323" s="30"/>
      <c r="H323" s="77">
        <f>'Прил.5'!J323</f>
        <v>0</v>
      </c>
    </row>
    <row r="324" spans="2:8" ht="12.75" hidden="1">
      <c r="B324" s="36" t="s">
        <v>494</v>
      </c>
      <c r="C324" s="30" t="s">
        <v>367</v>
      </c>
      <c r="D324" s="30" t="s">
        <v>369</v>
      </c>
      <c r="E324" s="56" t="s">
        <v>530</v>
      </c>
      <c r="F324" s="30" t="s">
        <v>495</v>
      </c>
      <c r="G324" s="30"/>
      <c r="H324" s="77">
        <f>'Прил.5'!J324</f>
        <v>0</v>
      </c>
    </row>
    <row r="325" spans="2:8" ht="12.75" hidden="1">
      <c r="B325" s="36" t="s">
        <v>629</v>
      </c>
      <c r="C325" s="30" t="s">
        <v>367</v>
      </c>
      <c r="D325" s="30" t="s">
        <v>369</v>
      </c>
      <c r="E325" s="56" t="s">
        <v>530</v>
      </c>
      <c r="F325" s="19">
        <v>612</v>
      </c>
      <c r="G325" s="30"/>
      <c r="H325" s="77">
        <f>'Прил.5'!J325</f>
        <v>0</v>
      </c>
    </row>
    <row r="326" spans="2:8" ht="12.75" hidden="1">
      <c r="B326" s="36" t="s">
        <v>408</v>
      </c>
      <c r="C326" s="30" t="s">
        <v>367</v>
      </c>
      <c r="D326" s="30" t="s">
        <v>369</v>
      </c>
      <c r="E326" s="56" t="s">
        <v>530</v>
      </c>
      <c r="F326" s="19">
        <v>612</v>
      </c>
      <c r="G326" s="30">
        <v>2</v>
      </c>
      <c r="H326" s="77">
        <f>'Прил.5'!J326</f>
        <v>0</v>
      </c>
    </row>
    <row r="327" spans="2:8" ht="12.75">
      <c r="B327" s="36" t="s">
        <v>35</v>
      </c>
      <c r="C327" s="30" t="s">
        <v>367</v>
      </c>
      <c r="D327" s="30" t="s">
        <v>370</v>
      </c>
      <c r="E327" s="30"/>
      <c r="F327" s="30"/>
      <c r="G327" s="30"/>
      <c r="H327" s="77">
        <f>'Прил.5'!J327</f>
        <v>1362.8</v>
      </c>
    </row>
    <row r="328" spans="2:8" ht="25.5" hidden="1">
      <c r="B328" s="36" t="s">
        <v>533</v>
      </c>
      <c r="C328" s="30" t="s">
        <v>367</v>
      </c>
      <c r="D328" s="30" t="s">
        <v>370</v>
      </c>
      <c r="E328" s="62" t="s">
        <v>534</v>
      </c>
      <c r="F328" s="30"/>
      <c r="G328" s="30"/>
      <c r="H328" s="77">
        <f>'Прил.5'!J328</f>
        <v>7</v>
      </c>
    </row>
    <row r="329" spans="2:8" ht="25.5" hidden="1">
      <c r="B329" s="36" t="s">
        <v>535</v>
      </c>
      <c r="C329" s="30" t="s">
        <v>367</v>
      </c>
      <c r="D329" s="30" t="s">
        <v>370</v>
      </c>
      <c r="E329" s="62" t="s">
        <v>536</v>
      </c>
      <c r="F329" s="30"/>
      <c r="G329" s="30"/>
      <c r="H329" s="77">
        <f>'Прил.5'!J329</f>
        <v>1</v>
      </c>
    </row>
    <row r="330" spans="2:8" ht="25.5" hidden="1">
      <c r="B330" s="36" t="s">
        <v>537</v>
      </c>
      <c r="C330" s="30" t="s">
        <v>367</v>
      </c>
      <c r="D330" s="30" t="s">
        <v>370</v>
      </c>
      <c r="E330" s="62" t="s">
        <v>538</v>
      </c>
      <c r="F330" s="19"/>
      <c r="G330" s="30"/>
      <c r="H330" s="77">
        <f>'Прил.5'!J330</f>
        <v>1</v>
      </c>
    </row>
    <row r="331" spans="2:8" ht="12.75" hidden="1">
      <c r="B331" s="43" t="s">
        <v>419</v>
      </c>
      <c r="C331" s="30" t="s">
        <v>367</v>
      </c>
      <c r="D331" s="30" t="s">
        <v>370</v>
      </c>
      <c r="E331" s="62" t="s">
        <v>538</v>
      </c>
      <c r="F331" s="30" t="s">
        <v>420</v>
      </c>
      <c r="G331" s="30"/>
      <c r="H331" s="77">
        <f>'Прил.5'!J331</f>
        <v>1</v>
      </c>
    </row>
    <row r="332" spans="2:8" ht="12.75" hidden="1">
      <c r="B332" s="43" t="s">
        <v>421</v>
      </c>
      <c r="C332" s="30" t="s">
        <v>367</v>
      </c>
      <c r="D332" s="30" t="s">
        <v>370</v>
      </c>
      <c r="E332" s="62" t="s">
        <v>538</v>
      </c>
      <c r="F332" s="30" t="s">
        <v>422</v>
      </c>
      <c r="G332" s="30"/>
      <c r="H332" s="77">
        <f>'Прил.5'!J332</f>
        <v>1</v>
      </c>
    </row>
    <row r="333" spans="2:8" ht="12.75" hidden="1">
      <c r="B333" s="36" t="s">
        <v>408</v>
      </c>
      <c r="C333" s="30" t="s">
        <v>367</v>
      </c>
      <c r="D333" s="30" t="s">
        <v>370</v>
      </c>
      <c r="E333" s="62" t="s">
        <v>538</v>
      </c>
      <c r="F333" s="30" t="s">
        <v>422</v>
      </c>
      <c r="G333" s="30">
        <v>2</v>
      </c>
      <c r="H333" s="77">
        <f>'Прил.5'!J333</f>
        <v>1</v>
      </c>
    </row>
    <row r="334" spans="2:8" ht="25.5" hidden="1">
      <c r="B334" s="36" t="s">
        <v>539</v>
      </c>
      <c r="C334" s="30" t="s">
        <v>367</v>
      </c>
      <c r="D334" s="30" t="s">
        <v>370</v>
      </c>
      <c r="E334" s="62" t="s">
        <v>540</v>
      </c>
      <c r="F334" s="30"/>
      <c r="G334" s="30"/>
      <c r="H334" s="77">
        <f>'Прил.5'!J334</f>
        <v>6</v>
      </c>
    </row>
    <row r="335" spans="2:8" ht="25.5" hidden="1">
      <c r="B335" s="36" t="s">
        <v>555</v>
      </c>
      <c r="C335" s="30" t="s">
        <v>367</v>
      </c>
      <c r="D335" s="30" t="s">
        <v>370</v>
      </c>
      <c r="E335" s="62" t="s">
        <v>556</v>
      </c>
      <c r="F335" s="30"/>
      <c r="G335" s="30"/>
      <c r="H335" s="77">
        <f>'Прил.5'!J335</f>
        <v>6</v>
      </c>
    </row>
    <row r="336" spans="2:8" ht="12.75" hidden="1">
      <c r="B336" s="43" t="s">
        <v>419</v>
      </c>
      <c r="C336" s="30" t="s">
        <v>367</v>
      </c>
      <c r="D336" s="30" t="s">
        <v>370</v>
      </c>
      <c r="E336" s="62" t="s">
        <v>556</v>
      </c>
      <c r="F336" s="30" t="s">
        <v>420</v>
      </c>
      <c r="G336" s="30"/>
      <c r="H336" s="77">
        <f>'Прил.5'!J336</f>
        <v>6</v>
      </c>
    </row>
    <row r="337" spans="2:8" ht="12.75" hidden="1">
      <c r="B337" s="43" t="s">
        <v>421</v>
      </c>
      <c r="C337" s="30" t="s">
        <v>367</v>
      </c>
      <c r="D337" s="30" t="s">
        <v>370</v>
      </c>
      <c r="E337" s="62" t="s">
        <v>556</v>
      </c>
      <c r="F337" s="30" t="s">
        <v>422</v>
      </c>
      <c r="G337" s="30"/>
      <c r="H337" s="77">
        <f>'Прил.5'!J337</f>
        <v>6</v>
      </c>
    </row>
    <row r="338" spans="2:8" ht="12.75" hidden="1">
      <c r="B338" s="36" t="s">
        <v>408</v>
      </c>
      <c r="C338" s="30" t="s">
        <v>367</v>
      </c>
      <c r="D338" s="30" t="s">
        <v>370</v>
      </c>
      <c r="E338" s="62" t="s">
        <v>556</v>
      </c>
      <c r="F338" s="30" t="s">
        <v>422</v>
      </c>
      <c r="G338" s="30">
        <v>2</v>
      </c>
      <c r="H338" s="77">
        <f>'Прил.5'!J338</f>
        <v>6</v>
      </c>
    </row>
    <row r="339" spans="2:8" ht="25.5" hidden="1">
      <c r="B339" s="36" t="s">
        <v>29</v>
      </c>
      <c r="C339" s="30" t="s">
        <v>367</v>
      </c>
      <c r="D339" s="30" t="s">
        <v>370</v>
      </c>
      <c r="E339" s="62" t="s">
        <v>557</v>
      </c>
      <c r="F339" s="30"/>
      <c r="G339" s="30"/>
      <c r="H339" s="77">
        <f>'Прил.5'!J339</f>
        <v>6</v>
      </c>
    </row>
    <row r="340" spans="2:8" ht="38.25" hidden="1">
      <c r="B340" s="36" t="s">
        <v>619</v>
      </c>
      <c r="C340" s="30" t="s">
        <v>367</v>
      </c>
      <c r="D340" s="30" t="s">
        <v>370</v>
      </c>
      <c r="E340" s="62" t="s">
        <v>568</v>
      </c>
      <c r="F340" s="30"/>
      <c r="G340" s="30"/>
      <c r="H340" s="77">
        <f>'Прил.5'!J340</f>
        <v>6</v>
      </c>
    </row>
    <row r="341" spans="2:8" ht="38.25" hidden="1">
      <c r="B341" s="36" t="s">
        <v>620</v>
      </c>
      <c r="C341" s="30" t="s">
        <v>367</v>
      </c>
      <c r="D341" s="30" t="s">
        <v>370</v>
      </c>
      <c r="E341" s="72" t="s">
        <v>570</v>
      </c>
      <c r="F341" s="30"/>
      <c r="G341" s="30"/>
      <c r="H341" s="77">
        <f>'Прил.5'!J341</f>
        <v>6</v>
      </c>
    </row>
    <row r="342" spans="2:8" ht="12.75" hidden="1">
      <c r="B342" s="43" t="s">
        <v>419</v>
      </c>
      <c r="C342" s="30" t="s">
        <v>367</v>
      </c>
      <c r="D342" s="30" t="s">
        <v>370</v>
      </c>
      <c r="E342" s="72" t="s">
        <v>570</v>
      </c>
      <c r="F342" s="30" t="s">
        <v>420</v>
      </c>
      <c r="G342" s="30"/>
      <c r="H342" s="77">
        <f>'Прил.5'!J342</f>
        <v>6</v>
      </c>
    </row>
    <row r="343" spans="2:8" ht="12.75" hidden="1">
      <c r="B343" s="43" t="s">
        <v>421</v>
      </c>
      <c r="C343" s="30" t="s">
        <v>367</v>
      </c>
      <c r="D343" s="30" t="s">
        <v>370</v>
      </c>
      <c r="E343" s="72" t="s">
        <v>570</v>
      </c>
      <c r="F343" s="30" t="s">
        <v>422</v>
      </c>
      <c r="G343" s="30"/>
      <c r="H343" s="77">
        <f>'Прил.5'!J343</f>
        <v>6</v>
      </c>
    </row>
    <row r="344" spans="2:8" ht="12.75" hidden="1">
      <c r="B344" s="36" t="s">
        <v>408</v>
      </c>
      <c r="C344" s="30" t="s">
        <v>367</v>
      </c>
      <c r="D344" s="30" t="s">
        <v>370</v>
      </c>
      <c r="E344" s="72" t="s">
        <v>570</v>
      </c>
      <c r="F344" s="30" t="s">
        <v>422</v>
      </c>
      <c r="G344" s="30">
        <v>2</v>
      </c>
      <c r="H344" s="77">
        <f>'Прил.5'!J344</f>
        <v>6</v>
      </c>
    </row>
    <row r="345" spans="2:8" ht="12.75" hidden="1">
      <c r="B345" s="36" t="s">
        <v>571</v>
      </c>
      <c r="C345" s="30" t="s">
        <v>367</v>
      </c>
      <c r="D345" s="30" t="s">
        <v>370</v>
      </c>
      <c r="E345" s="62" t="s">
        <v>572</v>
      </c>
      <c r="F345" s="62"/>
      <c r="G345" s="62"/>
      <c r="H345" s="77">
        <f>'Прил.5'!J345</f>
        <v>56.5</v>
      </c>
    </row>
    <row r="346" spans="2:8" ht="25.5" hidden="1">
      <c r="B346" s="36" t="s">
        <v>573</v>
      </c>
      <c r="C346" s="30" t="s">
        <v>367</v>
      </c>
      <c r="D346" s="30" t="s">
        <v>370</v>
      </c>
      <c r="E346" s="62" t="s">
        <v>574</v>
      </c>
      <c r="F346" s="62"/>
      <c r="G346" s="62"/>
      <c r="H346" s="77">
        <f>'Прил.5'!J346</f>
        <v>56.5</v>
      </c>
    </row>
    <row r="347" spans="2:8" ht="12.75" hidden="1">
      <c r="B347" s="43" t="s">
        <v>419</v>
      </c>
      <c r="C347" s="30" t="s">
        <v>367</v>
      </c>
      <c r="D347" s="30" t="s">
        <v>370</v>
      </c>
      <c r="E347" s="62" t="s">
        <v>574</v>
      </c>
      <c r="F347" s="30" t="s">
        <v>420</v>
      </c>
      <c r="G347" s="30"/>
      <c r="H347" s="77">
        <f>'Прил.5'!J347</f>
        <v>56.5</v>
      </c>
    </row>
    <row r="348" spans="2:8" ht="12.75" hidden="1">
      <c r="B348" s="43" t="s">
        <v>421</v>
      </c>
      <c r="C348" s="30" t="s">
        <v>367</v>
      </c>
      <c r="D348" s="30" t="s">
        <v>370</v>
      </c>
      <c r="E348" s="62" t="s">
        <v>574</v>
      </c>
      <c r="F348" s="30" t="s">
        <v>422</v>
      </c>
      <c r="G348" s="30"/>
      <c r="H348" s="77">
        <f>'Прил.5'!J348</f>
        <v>56.5</v>
      </c>
    </row>
    <row r="349" spans="2:8" ht="12.75" hidden="1">
      <c r="B349" s="36" t="s">
        <v>408</v>
      </c>
      <c r="C349" s="30" t="s">
        <v>367</v>
      </c>
      <c r="D349" s="30" t="s">
        <v>370</v>
      </c>
      <c r="E349" s="62" t="s">
        <v>574</v>
      </c>
      <c r="F349" s="30" t="s">
        <v>422</v>
      </c>
      <c r="G349" s="30">
        <v>2</v>
      </c>
      <c r="H349" s="77">
        <f>'Прил.5'!J349</f>
        <v>56.5</v>
      </c>
    </row>
    <row r="350" spans="2:8" ht="25.5" hidden="1">
      <c r="B350" s="36" t="s">
        <v>575</v>
      </c>
      <c r="C350" s="30" t="s">
        <v>367</v>
      </c>
      <c r="D350" s="30" t="s">
        <v>370</v>
      </c>
      <c r="E350" s="30" t="s">
        <v>576</v>
      </c>
      <c r="F350" s="30"/>
      <c r="G350" s="30"/>
      <c r="H350" s="77">
        <f>'Прил.5'!J350</f>
        <v>1</v>
      </c>
    </row>
    <row r="351" spans="2:8" ht="25.5" hidden="1">
      <c r="B351" s="36" t="s">
        <v>577</v>
      </c>
      <c r="C351" s="30" t="s">
        <v>367</v>
      </c>
      <c r="D351" s="30" t="s">
        <v>370</v>
      </c>
      <c r="E351" s="30" t="s">
        <v>578</v>
      </c>
      <c r="F351" s="30"/>
      <c r="G351" s="30"/>
      <c r="H351" s="77">
        <f>'Прил.5'!J351</f>
        <v>1</v>
      </c>
    </row>
    <row r="352" spans="2:8" ht="12.75" hidden="1">
      <c r="B352" s="43" t="s">
        <v>419</v>
      </c>
      <c r="C352" s="30" t="s">
        <v>367</v>
      </c>
      <c r="D352" s="30" t="s">
        <v>370</v>
      </c>
      <c r="E352" s="30" t="s">
        <v>578</v>
      </c>
      <c r="F352" s="30" t="s">
        <v>420</v>
      </c>
      <c r="G352" s="30"/>
      <c r="H352" s="77">
        <f>'Прил.5'!J352</f>
        <v>1</v>
      </c>
    </row>
    <row r="353" spans="2:8" ht="12.75" hidden="1">
      <c r="B353" s="43" t="s">
        <v>421</v>
      </c>
      <c r="C353" s="30" t="s">
        <v>367</v>
      </c>
      <c r="D353" s="30" t="s">
        <v>370</v>
      </c>
      <c r="E353" s="30" t="s">
        <v>578</v>
      </c>
      <c r="F353" s="30" t="s">
        <v>422</v>
      </c>
      <c r="G353" s="30"/>
      <c r="H353" s="77">
        <f>'Прил.5'!J353</f>
        <v>1</v>
      </c>
    </row>
    <row r="354" spans="2:8" ht="12.75" hidden="1">
      <c r="B354" s="36" t="s">
        <v>408</v>
      </c>
      <c r="C354" s="30" t="s">
        <v>367</v>
      </c>
      <c r="D354" s="30" t="s">
        <v>370</v>
      </c>
      <c r="E354" s="30" t="s">
        <v>578</v>
      </c>
      <c r="F354" s="30" t="s">
        <v>422</v>
      </c>
      <c r="G354" s="30">
        <v>2</v>
      </c>
      <c r="H354" s="77">
        <f>'Прил.5'!J354</f>
        <v>1</v>
      </c>
    </row>
    <row r="355" spans="2:8" ht="12.75" hidden="1">
      <c r="B355" s="36" t="s">
        <v>581</v>
      </c>
      <c r="C355" s="30" t="s">
        <v>367</v>
      </c>
      <c r="D355" s="30" t="s">
        <v>370</v>
      </c>
      <c r="E355" s="62" t="s">
        <v>582</v>
      </c>
      <c r="F355" s="62"/>
      <c r="G355" s="62"/>
      <c r="H355" s="77">
        <f>'Прил.5'!J355</f>
        <v>54</v>
      </c>
    </row>
    <row r="356" spans="2:8" ht="25.5" hidden="1">
      <c r="B356" s="36" t="s">
        <v>583</v>
      </c>
      <c r="C356" s="30" t="s">
        <v>367</v>
      </c>
      <c r="D356" s="30" t="s">
        <v>370</v>
      </c>
      <c r="E356" s="62" t="s">
        <v>584</v>
      </c>
      <c r="F356" s="62"/>
      <c r="G356" s="62"/>
      <c r="H356" s="77">
        <f>'Прил.5'!J356</f>
        <v>30.5</v>
      </c>
    </row>
    <row r="357" spans="2:8" ht="25.5" hidden="1">
      <c r="B357" s="36" t="s">
        <v>585</v>
      </c>
      <c r="C357" s="30" t="s">
        <v>367</v>
      </c>
      <c r="D357" s="30" t="s">
        <v>370</v>
      </c>
      <c r="E357" s="62" t="s">
        <v>586</v>
      </c>
      <c r="F357" s="30"/>
      <c r="G357" s="30"/>
      <c r="H357" s="77">
        <f>'Прил.5'!J357</f>
        <v>30.5</v>
      </c>
    </row>
    <row r="358" spans="2:8" ht="12.75" hidden="1">
      <c r="B358" s="43" t="s">
        <v>419</v>
      </c>
      <c r="C358" s="30" t="s">
        <v>367</v>
      </c>
      <c r="D358" s="30" t="s">
        <v>370</v>
      </c>
      <c r="E358" s="62" t="s">
        <v>586</v>
      </c>
      <c r="F358" s="30" t="s">
        <v>420</v>
      </c>
      <c r="G358" s="30"/>
      <c r="H358" s="77">
        <f>'Прил.5'!J358</f>
        <v>30.5</v>
      </c>
    </row>
    <row r="359" spans="2:8" ht="12.75" hidden="1">
      <c r="B359" s="43" t="s">
        <v>421</v>
      </c>
      <c r="C359" s="30" t="s">
        <v>367</v>
      </c>
      <c r="D359" s="30" t="s">
        <v>370</v>
      </c>
      <c r="E359" s="62" t="s">
        <v>586</v>
      </c>
      <c r="F359" s="30" t="s">
        <v>422</v>
      </c>
      <c r="G359" s="30"/>
      <c r="H359" s="77">
        <f>'Прил.5'!J359</f>
        <v>30.5</v>
      </c>
    </row>
    <row r="360" spans="2:8" ht="12.75" hidden="1">
      <c r="B360" s="36" t="s">
        <v>408</v>
      </c>
      <c r="C360" s="30" t="s">
        <v>367</v>
      </c>
      <c r="D360" s="30" t="s">
        <v>370</v>
      </c>
      <c r="E360" s="62" t="s">
        <v>586</v>
      </c>
      <c r="F360" s="30" t="s">
        <v>422</v>
      </c>
      <c r="G360" s="30">
        <v>2</v>
      </c>
      <c r="H360" s="77">
        <f>'Прил.5'!J360</f>
        <v>30.5</v>
      </c>
    </row>
    <row r="361" spans="2:8" ht="25.5" hidden="1">
      <c r="B361" s="36" t="s">
        <v>587</v>
      </c>
      <c r="C361" s="30" t="s">
        <v>367</v>
      </c>
      <c r="D361" s="30" t="s">
        <v>370</v>
      </c>
      <c r="E361" s="62" t="s">
        <v>588</v>
      </c>
      <c r="F361" s="30"/>
      <c r="G361" s="30"/>
      <c r="H361" s="77">
        <f>'Прил.5'!J361</f>
        <v>15</v>
      </c>
    </row>
    <row r="362" spans="2:8" ht="25.5" hidden="1">
      <c r="B362" s="36" t="s">
        <v>589</v>
      </c>
      <c r="C362" s="30" t="s">
        <v>367</v>
      </c>
      <c r="D362" s="30" t="s">
        <v>370</v>
      </c>
      <c r="E362" s="62" t="s">
        <v>590</v>
      </c>
      <c r="F362" s="19"/>
      <c r="G362" s="30"/>
      <c r="H362" s="77">
        <f>'Прил.5'!J362</f>
        <v>15</v>
      </c>
    </row>
    <row r="363" spans="2:8" ht="12.75" hidden="1">
      <c r="B363" s="43" t="s">
        <v>419</v>
      </c>
      <c r="C363" s="30" t="s">
        <v>367</v>
      </c>
      <c r="D363" s="30" t="s">
        <v>370</v>
      </c>
      <c r="E363" s="62" t="s">
        <v>590</v>
      </c>
      <c r="F363" s="30" t="s">
        <v>420</v>
      </c>
      <c r="G363" s="30"/>
      <c r="H363" s="77">
        <f>'Прил.5'!J363</f>
        <v>15</v>
      </c>
    </row>
    <row r="364" spans="2:8" ht="12.75" hidden="1">
      <c r="B364" s="43" t="s">
        <v>421</v>
      </c>
      <c r="C364" s="30" t="s">
        <v>367</v>
      </c>
      <c r="D364" s="30" t="s">
        <v>370</v>
      </c>
      <c r="E364" s="62" t="s">
        <v>590</v>
      </c>
      <c r="F364" s="30" t="s">
        <v>422</v>
      </c>
      <c r="G364" s="30"/>
      <c r="H364" s="77">
        <f>'Прил.5'!J364</f>
        <v>15</v>
      </c>
    </row>
    <row r="365" spans="2:8" ht="12.75" hidden="1">
      <c r="B365" s="36" t="s">
        <v>408</v>
      </c>
      <c r="C365" s="30" t="s">
        <v>367</v>
      </c>
      <c r="D365" s="30" t="s">
        <v>370</v>
      </c>
      <c r="E365" s="62" t="s">
        <v>590</v>
      </c>
      <c r="F365" s="30" t="s">
        <v>422</v>
      </c>
      <c r="G365" s="30">
        <v>2</v>
      </c>
      <c r="H365" s="77">
        <f>'Прил.5'!J365</f>
        <v>15</v>
      </c>
    </row>
    <row r="366" spans="2:8" ht="25.5" hidden="1">
      <c r="B366" s="36" t="s">
        <v>591</v>
      </c>
      <c r="C366" s="30" t="s">
        <v>367</v>
      </c>
      <c r="D366" s="30" t="s">
        <v>370</v>
      </c>
      <c r="E366" s="62" t="s">
        <v>592</v>
      </c>
      <c r="F366" s="30"/>
      <c r="G366" s="30"/>
      <c r="H366" s="77">
        <f>'Прил.5'!J366</f>
        <v>8.5</v>
      </c>
    </row>
    <row r="367" spans="2:8" ht="25.5" hidden="1">
      <c r="B367" s="36" t="s">
        <v>593</v>
      </c>
      <c r="C367" s="30" t="s">
        <v>367</v>
      </c>
      <c r="D367" s="30" t="s">
        <v>370</v>
      </c>
      <c r="E367" s="62" t="s">
        <v>594</v>
      </c>
      <c r="F367" s="19"/>
      <c r="G367" s="30"/>
      <c r="H367" s="77">
        <f>'Прил.5'!J367</f>
        <v>8.5</v>
      </c>
    </row>
    <row r="368" spans="2:8" ht="12.75" hidden="1">
      <c r="B368" s="43" t="s">
        <v>419</v>
      </c>
      <c r="C368" s="30" t="s">
        <v>367</v>
      </c>
      <c r="D368" s="30" t="s">
        <v>370</v>
      </c>
      <c r="E368" s="62" t="s">
        <v>594</v>
      </c>
      <c r="F368" s="30" t="s">
        <v>420</v>
      </c>
      <c r="G368" s="30"/>
      <c r="H368" s="77">
        <f>'Прил.5'!J368</f>
        <v>8.5</v>
      </c>
    </row>
    <row r="369" spans="2:8" ht="12.75" hidden="1">
      <c r="B369" s="43" t="s">
        <v>421</v>
      </c>
      <c r="C369" s="30" t="s">
        <v>367</v>
      </c>
      <c r="D369" s="30" t="s">
        <v>370</v>
      </c>
      <c r="E369" s="62" t="s">
        <v>594</v>
      </c>
      <c r="F369" s="30" t="s">
        <v>422</v>
      </c>
      <c r="G369" s="30"/>
      <c r="H369" s="77">
        <f>'Прил.5'!J369</f>
        <v>8.5</v>
      </c>
    </row>
    <row r="370" spans="2:8" ht="12.75" hidden="1">
      <c r="B370" s="36" t="s">
        <v>408</v>
      </c>
      <c r="C370" s="30" t="s">
        <v>367</v>
      </c>
      <c r="D370" s="30" t="s">
        <v>370</v>
      </c>
      <c r="E370" s="62" t="s">
        <v>594</v>
      </c>
      <c r="F370" s="30" t="s">
        <v>422</v>
      </c>
      <c r="G370" s="30">
        <v>2</v>
      </c>
      <c r="H370" s="77">
        <f>'Прил.5'!J370</f>
        <v>8.5</v>
      </c>
    </row>
    <row r="371" spans="2:8" ht="12.75" hidden="1">
      <c r="B371" s="36" t="s">
        <v>407</v>
      </c>
      <c r="C371" s="30" t="s">
        <v>367</v>
      </c>
      <c r="D371" s="30" t="s">
        <v>370</v>
      </c>
      <c r="E371" s="30" t="s">
        <v>579</v>
      </c>
      <c r="F371" s="30"/>
      <c r="G371" s="30"/>
      <c r="H371" s="77">
        <f>'Прил.5'!J371</f>
        <v>1178.5</v>
      </c>
    </row>
    <row r="372" spans="2:8" ht="25.5" hidden="1">
      <c r="B372" s="36" t="s">
        <v>360</v>
      </c>
      <c r="C372" s="30" t="s">
        <v>367</v>
      </c>
      <c r="D372" s="30" t="s">
        <v>370</v>
      </c>
      <c r="E372" s="30" t="s">
        <v>646</v>
      </c>
      <c r="F372" s="30"/>
      <c r="G372" s="30"/>
      <c r="H372" s="77">
        <f>'Прил.5'!J372</f>
        <v>68.2</v>
      </c>
    </row>
    <row r="373" spans="2:8" ht="12.75" hidden="1">
      <c r="B373" s="43" t="s">
        <v>532</v>
      </c>
      <c r="C373" s="30" t="s">
        <v>367</v>
      </c>
      <c r="D373" s="30" t="s">
        <v>370</v>
      </c>
      <c r="E373" s="30" t="s">
        <v>646</v>
      </c>
      <c r="F373" s="30" t="s">
        <v>599</v>
      </c>
      <c r="G373" s="30"/>
      <c r="H373" s="77">
        <f>'Прил.5'!J373</f>
        <v>68.2</v>
      </c>
    </row>
    <row r="374" spans="2:8" ht="12.75" hidden="1">
      <c r="B374" s="43" t="s">
        <v>134</v>
      </c>
      <c r="C374" s="30" t="s">
        <v>367</v>
      </c>
      <c r="D374" s="30" t="s">
        <v>370</v>
      </c>
      <c r="E374" s="30" t="s">
        <v>646</v>
      </c>
      <c r="F374" s="30" t="s">
        <v>133</v>
      </c>
      <c r="G374" s="30"/>
      <c r="H374" s="77">
        <f>'Прил.5'!J374</f>
        <v>68.2</v>
      </c>
    </row>
    <row r="375" spans="2:8" ht="12.75" hidden="1">
      <c r="B375" s="36" t="s">
        <v>382</v>
      </c>
      <c r="C375" s="30" t="s">
        <v>367</v>
      </c>
      <c r="D375" s="30" t="s">
        <v>370</v>
      </c>
      <c r="E375" s="30" t="s">
        <v>646</v>
      </c>
      <c r="F375" s="30" t="s">
        <v>133</v>
      </c>
      <c r="G375" s="30" t="s">
        <v>31</v>
      </c>
      <c r="H375" s="77">
        <f>'Прил.5'!J375</f>
        <v>68.2</v>
      </c>
    </row>
    <row r="376" spans="2:8" ht="25.5" hidden="1">
      <c r="B376" s="36" t="s">
        <v>105</v>
      </c>
      <c r="C376" s="30" t="s">
        <v>367</v>
      </c>
      <c r="D376" s="30" t="s">
        <v>370</v>
      </c>
      <c r="E376" s="30" t="s">
        <v>580</v>
      </c>
      <c r="F376" s="29"/>
      <c r="G376" s="30"/>
      <c r="H376" s="77">
        <f>'Прил.5'!J376</f>
        <v>1110.3</v>
      </c>
    </row>
    <row r="377" spans="2:8" ht="12.75" hidden="1">
      <c r="B377" s="43" t="s">
        <v>419</v>
      </c>
      <c r="C377" s="30" t="s">
        <v>367</v>
      </c>
      <c r="D377" s="30" t="s">
        <v>370</v>
      </c>
      <c r="E377" s="30" t="s">
        <v>580</v>
      </c>
      <c r="F377" s="30" t="s">
        <v>420</v>
      </c>
      <c r="G377" s="30"/>
      <c r="H377" s="77">
        <f>'Прил.5'!J377</f>
        <v>13.5</v>
      </c>
    </row>
    <row r="378" spans="2:8" ht="12.75" hidden="1">
      <c r="B378" s="43" t="s">
        <v>421</v>
      </c>
      <c r="C378" s="30" t="s">
        <v>367</v>
      </c>
      <c r="D378" s="30" t="s">
        <v>370</v>
      </c>
      <c r="E378" s="30" t="s">
        <v>580</v>
      </c>
      <c r="F378" s="30" t="s">
        <v>422</v>
      </c>
      <c r="G378" s="30"/>
      <c r="H378" s="77">
        <f>'Прил.5'!J378</f>
        <v>13.5</v>
      </c>
    </row>
    <row r="379" spans="2:8" ht="12.75" hidden="1">
      <c r="B379" s="36" t="s">
        <v>408</v>
      </c>
      <c r="C379" s="30" t="s">
        <v>367</v>
      </c>
      <c r="D379" s="30" t="s">
        <v>370</v>
      </c>
      <c r="E379" s="30" t="s">
        <v>580</v>
      </c>
      <c r="F379" s="30" t="s">
        <v>422</v>
      </c>
      <c r="G379" s="30">
        <v>2</v>
      </c>
      <c r="H379" s="77">
        <f>'Прил.5'!J379</f>
        <v>13.5</v>
      </c>
    </row>
    <row r="380" spans="2:8" ht="12.75" hidden="1">
      <c r="B380" s="43" t="s">
        <v>532</v>
      </c>
      <c r="C380" s="30" t="s">
        <v>367</v>
      </c>
      <c r="D380" s="30" t="s">
        <v>370</v>
      </c>
      <c r="E380" s="30" t="s">
        <v>580</v>
      </c>
      <c r="F380" s="62">
        <v>300</v>
      </c>
      <c r="G380" s="30"/>
      <c r="H380" s="77">
        <f>'Прил.5'!J380</f>
        <v>68.19999999999999</v>
      </c>
    </row>
    <row r="381" spans="2:8" ht="12.75" hidden="1">
      <c r="B381" s="43" t="s">
        <v>134</v>
      </c>
      <c r="C381" s="30" t="s">
        <v>367</v>
      </c>
      <c r="D381" s="30" t="s">
        <v>370</v>
      </c>
      <c r="E381" s="30" t="s">
        <v>580</v>
      </c>
      <c r="F381" s="62">
        <v>320</v>
      </c>
      <c r="G381" s="30"/>
      <c r="H381" s="77">
        <f>'Прил.5'!J381</f>
        <v>68.19999999999999</v>
      </c>
    </row>
    <row r="382" spans="2:8" ht="12.75" hidden="1">
      <c r="B382" s="36" t="s">
        <v>408</v>
      </c>
      <c r="C382" s="30" t="s">
        <v>367</v>
      </c>
      <c r="D382" s="30" t="s">
        <v>370</v>
      </c>
      <c r="E382" s="30" t="s">
        <v>580</v>
      </c>
      <c r="F382" s="62">
        <v>320</v>
      </c>
      <c r="G382" s="30">
        <v>2</v>
      </c>
      <c r="H382" s="77">
        <f>'Прил.5'!J382</f>
        <v>68.19999999999999</v>
      </c>
    </row>
    <row r="383" spans="2:8" ht="12.75" hidden="1">
      <c r="B383" s="36" t="s">
        <v>494</v>
      </c>
      <c r="C383" s="30" t="s">
        <v>367</v>
      </c>
      <c r="D383" s="30" t="s">
        <v>370</v>
      </c>
      <c r="E383" s="30" t="s">
        <v>580</v>
      </c>
      <c r="F383" s="30" t="s">
        <v>495</v>
      </c>
      <c r="G383" s="30"/>
      <c r="H383" s="77">
        <f>'Прил.5'!J383</f>
        <v>1028.6</v>
      </c>
    </row>
    <row r="384" spans="2:8" ht="25.5" hidden="1">
      <c r="B384" s="36" t="s">
        <v>255</v>
      </c>
      <c r="C384" s="30" t="s">
        <v>367</v>
      </c>
      <c r="D384" s="30" t="s">
        <v>370</v>
      </c>
      <c r="E384" s="30" t="s">
        <v>580</v>
      </c>
      <c r="F384" s="30" t="s">
        <v>254</v>
      </c>
      <c r="G384" s="30"/>
      <c r="H384" s="77">
        <f>'Прил.5'!J384</f>
        <v>1028.6</v>
      </c>
    </row>
    <row r="385" spans="2:8" ht="12.75" hidden="1">
      <c r="B385" s="36" t="s">
        <v>408</v>
      </c>
      <c r="C385" s="30" t="s">
        <v>367</v>
      </c>
      <c r="D385" s="30" t="s">
        <v>370</v>
      </c>
      <c r="E385" s="30" t="s">
        <v>580</v>
      </c>
      <c r="F385" s="30" t="s">
        <v>254</v>
      </c>
      <c r="G385" s="30">
        <v>2</v>
      </c>
      <c r="H385" s="77">
        <f>'Прил.5'!J385</f>
        <v>1028.6</v>
      </c>
    </row>
    <row r="386" spans="2:8" ht="25.5" hidden="1">
      <c r="B386" s="34" t="s">
        <v>463</v>
      </c>
      <c r="C386" s="30" t="s">
        <v>367</v>
      </c>
      <c r="D386" s="30" t="s">
        <v>370</v>
      </c>
      <c r="E386" s="30" t="s">
        <v>528</v>
      </c>
      <c r="F386" s="30"/>
      <c r="G386" s="30"/>
      <c r="H386" s="77">
        <f>'Прил.5'!J386</f>
        <v>59.8</v>
      </c>
    </row>
    <row r="387" spans="2:8" ht="25.5" hidden="1">
      <c r="B387" s="34" t="s">
        <v>526</v>
      </c>
      <c r="C387" s="30" t="s">
        <v>367</v>
      </c>
      <c r="D387" s="30" t="s">
        <v>370</v>
      </c>
      <c r="E387" s="130" t="s">
        <v>525</v>
      </c>
      <c r="F387" s="30"/>
      <c r="G387" s="30"/>
      <c r="H387" s="77">
        <f>'Прил.5'!J387</f>
        <v>59.8</v>
      </c>
    </row>
    <row r="388" spans="2:8" ht="12.75" hidden="1">
      <c r="B388" s="36" t="s">
        <v>494</v>
      </c>
      <c r="C388" s="30" t="s">
        <v>367</v>
      </c>
      <c r="D388" s="30" t="s">
        <v>370</v>
      </c>
      <c r="E388" s="130" t="s">
        <v>525</v>
      </c>
      <c r="F388" s="30" t="s">
        <v>495</v>
      </c>
      <c r="G388" s="30"/>
      <c r="H388" s="77">
        <f>'Прил.5'!J388</f>
        <v>59.8</v>
      </c>
    </row>
    <row r="389" spans="2:8" ht="25.5" hidden="1">
      <c r="B389" s="36" t="s">
        <v>255</v>
      </c>
      <c r="C389" s="30" t="s">
        <v>367</v>
      </c>
      <c r="D389" s="30" t="s">
        <v>370</v>
      </c>
      <c r="E389" s="130" t="s">
        <v>525</v>
      </c>
      <c r="F389" s="30" t="s">
        <v>254</v>
      </c>
      <c r="G389" s="30"/>
      <c r="H389" s="77">
        <f>'Прил.5'!J389</f>
        <v>50.8</v>
      </c>
    </row>
    <row r="390" spans="2:8" ht="12.75" hidden="1">
      <c r="B390" s="36" t="s">
        <v>408</v>
      </c>
      <c r="C390" s="30" t="s">
        <v>367</v>
      </c>
      <c r="D390" s="30" t="s">
        <v>370</v>
      </c>
      <c r="E390" s="130" t="s">
        <v>525</v>
      </c>
      <c r="F390" s="30" t="s">
        <v>254</v>
      </c>
      <c r="G390" s="30">
        <v>2</v>
      </c>
      <c r="H390" s="77">
        <f>'Прил.5'!J390</f>
        <v>50.8</v>
      </c>
    </row>
    <row r="391" spans="2:8" ht="12.75" hidden="1">
      <c r="B391" s="36" t="s">
        <v>629</v>
      </c>
      <c r="C391" s="30" t="s">
        <v>367</v>
      </c>
      <c r="D391" s="30" t="s">
        <v>370</v>
      </c>
      <c r="E391" s="130" t="s">
        <v>525</v>
      </c>
      <c r="F391" s="30" t="s">
        <v>630</v>
      </c>
      <c r="G391" s="30"/>
      <c r="H391" s="77">
        <f>'Прил.5'!J391</f>
        <v>9</v>
      </c>
    </row>
    <row r="392" spans="2:8" ht="12.75" hidden="1">
      <c r="B392" s="36" t="s">
        <v>408</v>
      </c>
      <c r="C392" s="30" t="s">
        <v>367</v>
      </c>
      <c r="D392" s="30" t="s">
        <v>370</v>
      </c>
      <c r="E392" s="130" t="s">
        <v>525</v>
      </c>
      <c r="F392" s="30" t="s">
        <v>630</v>
      </c>
      <c r="G392" s="30">
        <v>2</v>
      </c>
      <c r="H392" s="77">
        <f>'Прил.5'!J392</f>
        <v>9</v>
      </c>
    </row>
    <row r="393" spans="2:8" ht="12.75">
      <c r="B393" s="73" t="s">
        <v>312</v>
      </c>
      <c r="C393" s="30" t="s">
        <v>367</v>
      </c>
      <c r="D393" s="30" t="s">
        <v>371</v>
      </c>
      <c r="E393" s="30"/>
      <c r="F393" s="30"/>
      <c r="G393" s="30"/>
      <c r="H393" s="77">
        <f>'Прил.5'!J393</f>
        <v>1267.1000000000001</v>
      </c>
    </row>
    <row r="394" spans="2:8" ht="12.75" hidden="1">
      <c r="B394" s="43" t="s">
        <v>409</v>
      </c>
      <c r="C394" s="30" t="s">
        <v>367</v>
      </c>
      <c r="D394" s="30" t="s">
        <v>371</v>
      </c>
      <c r="E394" s="30" t="s">
        <v>410</v>
      </c>
      <c r="F394" s="30"/>
      <c r="G394" s="30"/>
      <c r="H394" s="77">
        <f>'Прил.5'!J394</f>
        <v>1267.1000000000001</v>
      </c>
    </row>
    <row r="395" spans="2:8" ht="25.5" hidden="1">
      <c r="B395" s="36" t="s">
        <v>658</v>
      </c>
      <c r="C395" s="30" t="s">
        <v>367</v>
      </c>
      <c r="D395" s="30" t="s">
        <v>371</v>
      </c>
      <c r="E395" s="30" t="s">
        <v>595</v>
      </c>
      <c r="F395" s="30"/>
      <c r="G395" s="30"/>
      <c r="H395" s="77">
        <f>'Прил.5'!J395</f>
        <v>1267.1000000000001</v>
      </c>
    </row>
    <row r="396" spans="2:8" ht="25.5" hidden="1">
      <c r="B396" s="36" t="s">
        <v>412</v>
      </c>
      <c r="C396" s="30" t="s">
        <v>367</v>
      </c>
      <c r="D396" s="30" t="s">
        <v>371</v>
      </c>
      <c r="E396" s="30" t="s">
        <v>595</v>
      </c>
      <c r="F396" s="30" t="s">
        <v>214</v>
      </c>
      <c r="G396" s="30"/>
      <c r="H396" s="77">
        <f>'Прил.5'!J396</f>
        <v>1093</v>
      </c>
    </row>
    <row r="397" spans="2:8" ht="12.75" hidden="1">
      <c r="B397" s="36" t="s">
        <v>413</v>
      </c>
      <c r="C397" s="30" t="s">
        <v>367</v>
      </c>
      <c r="D397" s="30" t="s">
        <v>371</v>
      </c>
      <c r="E397" s="30" t="s">
        <v>595</v>
      </c>
      <c r="F397" s="30" t="s">
        <v>414</v>
      </c>
      <c r="G397" s="30"/>
      <c r="H397" s="77">
        <f>'Прил.5'!J397</f>
        <v>1093</v>
      </c>
    </row>
    <row r="398" spans="2:8" ht="12.75" hidden="1">
      <c r="B398" s="36" t="s">
        <v>408</v>
      </c>
      <c r="C398" s="30" t="s">
        <v>367</v>
      </c>
      <c r="D398" s="30" t="s">
        <v>371</v>
      </c>
      <c r="E398" s="30" t="s">
        <v>595</v>
      </c>
      <c r="F398" s="30" t="s">
        <v>414</v>
      </c>
      <c r="G398" s="30">
        <v>2</v>
      </c>
      <c r="H398" s="77">
        <f>'Прил.5'!J398</f>
        <v>1093</v>
      </c>
    </row>
    <row r="399" spans="2:8" ht="12.75" hidden="1">
      <c r="B399" s="43" t="s">
        <v>419</v>
      </c>
      <c r="C399" s="30" t="s">
        <v>367</v>
      </c>
      <c r="D399" s="30" t="s">
        <v>371</v>
      </c>
      <c r="E399" s="30" t="s">
        <v>595</v>
      </c>
      <c r="F399" s="30" t="s">
        <v>420</v>
      </c>
      <c r="G399" s="30"/>
      <c r="H399" s="77">
        <f>'Прил.5'!J399</f>
        <v>172.1</v>
      </c>
    </row>
    <row r="400" spans="2:8" ht="12.75" hidden="1">
      <c r="B400" s="43" t="s">
        <v>421</v>
      </c>
      <c r="C400" s="30" t="s">
        <v>367</v>
      </c>
      <c r="D400" s="30" t="s">
        <v>371</v>
      </c>
      <c r="E400" s="30" t="s">
        <v>595</v>
      </c>
      <c r="F400" s="30" t="s">
        <v>422</v>
      </c>
      <c r="G400" s="30"/>
      <c r="H400" s="77">
        <f>'Прил.5'!J400</f>
        <v>172.1</v>
      </c>
    </row>
    <row r="401" spans="2:8" ht="12.75" hidden="1">
      <c r="B401" s="36" t="s">
        <v>408</v>
      </c>
      <c r="C401" s="30" t="s">
        <v>367</v>
      </c>
      <c r="D401" s="30" t="s">
        <v>371</v>
      </c>
      <c r="E401" s="30" t="s">
        <v>595</v>
      </c>
      <c r="F401" s="30" t="s">
        <v>422</v>
      </c>
      <c r="G401" s="30">
        <v>2</v>
      </c>
      <c r="H401" s="77">
        <f>'Прил.5'!J401</f>
        <v>172.1</v>
      </c>
    </row>
    <row r="402" spans="2:8" ht="12.75" hidden="1">
      <c r="B402" s="43" t="s">
        <v>424</v>
      </c>
      <c r="C402" s="30" t="s">
        <v>367</v>
      </c>
      <c r="D402" s="30" t="s">
        <v>371</v>
      </c>
      <c r="E402" s="30" t="s">
        <v>595</v>
      </c>
      <c r="F402" s="30" t="s">
        <v>98</v>
      </c>
      <c r="G402" s="30"/>
      <c r="H402" s="77">
        <f>'Прил.5'!J402</f>
        <v>2</v>
      </c>
    </row>
    <row r="403" spans="2:8" ht="12.75" hidden="1">
      <c r="B403" s="43" t="s">
        <v>425</v>
      </c>
      <c r="C403" s="30" t="s">
        <v>367</v>
      </c>
      <c r="D403" s="30" t="s">
        <v>371</v>
      </c>
      <c r="E403" s="30" t="s">
        <v>595</v>
      </c>
      <c r="F403" s="30" t="s">
        <v>426</v>
      </c>
      <c r="G403" s="30"/>
      <c r="H403" s="77">
        <f>'Прил.5'!J403</f>
        <v>2</v>
      </c>
    </row>
    <row r="404" spans="2:8" ht="12.75" hidden="1">
      <c r="B404" s="36" t="s">
        <v>408</v>
      </c>
      <c r="C404" s="30" t="s">
        <v>367</v>
      </c>
      <c r="D404" s="30" t="s">
        <v>371</v>
      </c>
      <c r="E404" s="30" t="s">
        <v>595</v>
      </c>
      <c r="F404" s="30" t="s">
        <v>426</v>
      </c>
      <c r="G404" s="30">
        <v>2</v>
      </c>
      <c r="H404" s="77">
        <f>'Прил.5'!J404</f>
        <v>2</v>
      </c>
    </row>
    <row r="405" spans="2:8" ht="12.75">
      <c r="B405" s="49" t="s">
        <v>313</v>
      </c>
      <c r="C405" s="29" t="s">
        <v>372</v>
      </c>
      <c r="D405" s="29"/>
      <c r="E405" s="29"/>
      <c r="F405" s="29"/>
      <c r="G405" s="29"/>
      <c r="H405" s="85">
        <f>'Прил.5'!J405</f>
        <v>11447.8</v>
      </c>
    </row>
    <row r="406" spans="2:8" ht="12.75" hidden="1">
      <c r="B406" s="41" t="s">
        <v>401</v>
      </c>
      <c r="C406" s="42"/>
      <c r="D406" s="42"/>
      <c r="E406" s="42"/>
      <c r="F406" s="42"/>
      <c r="G406" s="42">
        <v>1</v>
      </c>
      <c r="H406" s="85">
        <f>'Прил.5'!J406</f>
        <v>2559.4999999999995</v>
      </c>
    </row>
    <row r="407" spans="2:8" ht="12.75" hidden="1">
      <c r="B407" s="41" t="s">
        <v>408</v>
      </c>
      <c r="C407" s="42"/>
      <c r="D407" s="42"/>
      <c r="E407" s="42"/>
      <c r="F407" s="42"/>
      <c r="G407" s="42">
        <v>2</v>
      </c>
      <c r="H407" s="85">
        <f>'Прил.5'!J407</f>
        <v>5564.9</v>
      </c>
    </row>
    <row r="408" spans="2:8" ht="12.75" hidden="1">
      <c r="B408" s="41" t="s">
        <v>382</v>
      </c>
      <c r="C408" s="42"/>
      <c r="D408" s="42"/>
      <c r="E408" s="42"/>
      <c r="F408" s="42"/>
      <c r="G408" s="42">
        <v>3</v>
      </c>
      <c r="H408" s="85">
        <f>'Прил.5'!J408</f>
        <v>2926.7</v>
      </c>
    </row>
    <row r="409" spans="2:8" ht="12.75" hidden="1">
      <c r="B409" s="41" t="s">
        <v>383</v>
      </c>
      <c r="C409" s="42"/>
      <c r="D409" s="42"/>
      <c r="E409" s="42"/>
      <c r="F409" s="42"/>
      <c r="G409" s="42">
        <v>4</v>
      </c>
      <c r="H409" s="85">
        <f>'Прил.5'!J409</f>
        <v>396.7</v>
      </c>
    </row>
    <row r="410" spans="2:8" ht="12.75">
      <c r="B410" s="36" t="s">
        <v>314</v>
      </c>
      <c r="C410" s="30" t="s">
        <v>372</v>
      </c>
      <c r="D410" s="30" t="s">
        <v>373</v>
      </c>
      <c r="E410" s="30"/>
      <c r="F410" s="30"/>
      <c r="G410" s="30"/>
      <c r="H410" s="77">
        <f>'Прил.5'!J410</f>
        <v>11447.8</v>
      </c>
    </row>
    <row r="411" spans="2:8" ht="12.75" hidden="1">
      <c r="B411" s="43" t="s">
        <v>409</v>
      </c>
      <c r="C411" s="30" t="s">
        <v>372</v>
      </c>
      <c r="D411" s="30" t="s">
        <v>373</v>
      </c>
      <c r="E411" s="30" t="s">
        <v>410</v>
      </c>
      <c r="F411" s="29"/>
      <c r="G411" s="29"/>
      <c r="H411" s="77">
        <f>'Прил.5'!J411</f>
        <v>11447.8</v>
      </c>
    </row>
    <row r="412" spans="2:8" ht="25.5" hidden="1">
      <c r="B412" s="36" t="s">
        <v>110</v>
      </c>
      <c r="C412" s="30" t="s">
        <v>372</v>
      </c>
      <c r="D412" s="30" t="s">
        <v>373</v>
      </c>
      <c r="E412" s="30" t="s">
        <v>109</v>
      </c>
      <c r="F412" s="30"/>
      <c r="G412" s="30"/>
      <c r="H412" s="77">
        <f>'Прил.5'!J412</f>
        <v>56.7</v>
      </c>
    </row>
    <row r="413" spans="2:8" ht="12.75" hidden="1">
      <c r="B413" s="43" t="s">
        <v>419</v>
      </c>
      <c r="C413" s="30" t="s">
        <v>372</v>
      </c>
      <c r="D413" s="30" t="s">
        <v>373</v>
      </c>
      <c r="E413" s="30" t="s">
        <v>109</v>
      </c>
      <c r="F413" s="30" t="s">
        <v>420</v>
      </c>
      <c r="G413" s="30"/>
      <c r="H413" s="77">
        <f>'Прил.5'!J413</f>
        <v>56.7</v>
      </c>
    </row>
    <row r="414" spans="2:8" ht="12.75" hidden="1">
      <c r="B414" s="43" t="s">
        <v>421</v>
      </c>
      <c r="C414" s="30" t="s">
        <v>372</v>
      </c>
      <c r="D414" s="30" t="s">
        <v>373</v>
      </c>
      <c r="E414" s="30" t="s">
        <v>109</v>
      </c>
      <c r="F414" s="30" t="s">
        <v>422</v>
      </c>
      <c r="G414" s="30"/>
      <c r="H414" s="77">
        <f>'Прил.5'!J414</f>
        <v>56.7</v>
      </c>
    </row>
    <row r="415" spans="2:8" ht="12.75" hidden="1">
      <c r="B415" s="43" t="s">
        <v>383</v>
      </c>
      <c r="C415" s="30" t="s">
        <v>372</v>
      </c>
      <c r="D415" s="30" t="s">
        <v>373</v>
      </c>
      <c r="E415" s="30" t="s">
        <v>109</v>
      </c>
      <c r="F415" s="30" t="s">
        <v>422</v>
      </c>
      <c r="G415" s="30" t="s">
        <v>400</v>
      </c>
      <c r="H415" s="77">
        <f>'Прил.5'!J415</f>
        <v>56.7</v>
      </c>
    </row>
    <row r="416" spans="2:8" ht="25.5" hidden="1">
      <c r="B416" s="43" t="s">
        <v>43</v>
      </c>
      <c r="C416" s="30" t="s">
        <v>372</v>
      </c>
      <c r="D416" s="30" t="s">
        <v>373</v>
      </c>
      <c r="E416" s="257" t="s">
        <v>42</v>
      </c>
      <c r="F416" s="30"/>
      <c r="G416" s="30"/>
      <c r="H416" s="77">
        <f>'Прил.5'!J416</f>
        <v>100</v>
      </c>
    </row>
    <row r="417" spans="2:8" ht="12.75" hidden="1">
      <c r="B417" s="43" t="s">
        <v>253</v>
      </c>
      <c r="C417" s="30" t="s">
        <v>372</v>
      </c>
      <c r="D417" s="30" t="s">
        <v>373</v>
      </c>
      <c r="E417" s="256" t="s">
        <v>42</v>
      </c>
      <c r="F417" s="256" t="s">
        <v>487</v>
      </c>
      <c r="G417" s="30"/>
      <c r="H417" s="77">
        <f>'Прил.5'!J417</f>
        <v>100</v>
      </c>
    </row>
    <row r="418" spans="2:8" ht="12.75" hidden="1">
      <c r="B418" s="36" t="s">
        <v>139</v>
      </c>
      <c r="C418" s="30" t="s">
        <v>372</v>
      </c>
      <c r="D418" s="30" t="s">
        <v>373</v>
      </c>
      <c r="E418" s="256" t="s">
        <v>42</v>
      </c>
      <c r="F418" s="30" t="s">
        <v>459</v>
      </c>
      <c r="G418" s="30"/>
      <c r="H418" s="77">
        <f>'Прил.5'!J418</f>
        <v>100</v>
      </c>
    </row>
    <row r="419" spans="2:8" ht="12.75" hidden="1">
      <c r="B419" s="36" t="s">
        <v>383</v>
      </c>
      <c r="C419" s="30" t="s">
        <v>372</v>
      </c>
      <c r="D419" s="30" t="s">
        <v>373</v>
      </c>
      <c r="E419" s="290" t="s">
        <v>42</v>
      </c>
      <c r="F419" s="30" t="s">
        <v>459</v>
      </c>
      <c r="G419" s="30" t="s">
        <v>400</v>
      </c>
      <c r="H419" s="77">
        <f>'Прил.5'!J419</f>
        <v>100</v>
      </c>
    </row>
    <row r="420" spans="2:8" ht="25.5" hidden="1">
      <c r="B420" s="43" t="s">
        <v>390</v>
      </c>
      <c r="C420" s="30" t="s">
        <v>372</v>
      </c>
      <c r="D420" s="30" t="s">
        <v>373</v>
      </c>
      <c r="E420" s="30" t="s">
        <v>667</v>
      </c>
      <c r="F420" s="29"/>
      <c r="G420" s="29"/>
      <c r="H420" s="77">
        <f>'Прил.5'!J420</f>
        <v>240</v>
      </c>
    </row>
    <row r="421" spans="2:8" ht="12.75" hidden="1">
      <c r="B421" s="36" t="s">
        <v>494</v>
      </c>
      <c r="C421" s="30" t="s">
        <v>372</v>
      </c>
      <c r="D421" s="30" t="s">
        <v>373</v>
      </c>
      <c r="E421" s="30" t="s">
        <v>667</v>
      </c>
      <c r="F421" s="30" t="s">
        <v>495</v>
      </c>
      <c r="G421" s="29"/>
      <c r="H421" s="77">
        <f>'Прил.5'!J421</f>
        <v>240</v>
      </c>
    </row>
    <row r="422" spans="2:8" ht="12.75" hidden="1">
      <c r="B422" s="36" t="s">
        <v>629</v>
      </c>
      <c r="C422" s="30" t="s">
        <v>372</v>
      </c>
      <c r="D422" s="30" t="s">
        <v>373</v>
      </c>
      <c r="E422" s="30" t="s">
        <v>667</v>
      </c>
      <c r="F422" s="30" t="s">
        <v>630</v>
      </c>
      <c r="G422" s="29"/>
      <c r="H422" s="77">
        <f>'Прил.5'!J422</f>
        <v>240</v>
      </c>
    </row>
    <row r="423" spans="2:8" ht="12.75" hidden="1">
      <c r="B423" s="43" t="s">
        <v>383</v>
      </c>
      <c r="C423" s="30" t="s">
        <v>372</v>
      </c>
      <c r="D423" s="30" t="s">
        <v>373</v>
      </c>
      <c r="E423" s="30" t="s">
        <v>667</v>
      </c>
      <c r="F423" s="30" t="s">
        <v>630</v>
      </c>
      <c r="G423" s="30" t="s">
        <v>400</v>
      </c>
      <c r="H423" s="77">
        <f>'Прил.5'!J423</f>
        <v>240</v>
      </c>
    </row>
    <row r="424" spans="2:8" ht="25.5" hidden="1">
      <c r="B424" s="43" t="s">
        <v>456</v>
      </c>
      <c r="C424" s="30" t="s">
        <v>372</v>
      </c>
      <c r="D424" s="30" t="s">
        <v>373</v>
      </c>
      <c r="E424" s="30" t="s">
        <v>455</v>
      </c>
      <c r="F424" s="29"/>
      <c r="G424" s="29"/>
      <c r="H424" s="77">
        <f>'Прил.5'!J424</f>
        <v>254.7</v>
      </c>
    </row>
    <row r="425" spans="2:8" ht="12.75" hidden="1">
      <c r="B425" s="36" t="s">
        <v>629</v>
      </c>
      <c r="C425" s="30" t="s">
        <v>372</v>
      </c>
      <c r="D425" s="30" t="s">
        <v>373</v>
      </c>
      <c r="E425" s="30" t="s">
        <v>455</v>
      </c>
      <c r="F425" s="30" t="s">
        <v>630</v>
      </c>
      <c r="G425" s="30"/>
      <c r="H425" s="77">
        <f>'Прил.5'!J425</f>
        <v>254.7</v>
      </c>
    </row>
    <row r="426" spans="2:8" ht="12.75" hidden="1">
      <c r="B426" s="36" t="s">
        <v>382</v>
      </c>
      <c r="C426" s="30" t="s">
        <v>372</v>
      </c>
      <c r="D426" s="30" t="s">
        <v>373</v>
      </c>
      <c r="E426" s="30" t="s">
        <v>455</v>
      </c>
      <c r="F426" s="30" t="s">
        <v>630</v>
      </c>
      <c r="G426" s="30" t="s">
        <v>31</v>
      </c>
      <c r="H426" s="77">
        <f>'Прил.5'!J426</f>
        <v>254.7</v>
      </c>
    </row>
    <row r="427" spans="2:8" ht="12.75" hidden="1">
      <c r="B427" s="36" t="s">
        <v>669</v>
      </c>
      <c r="C427" s="30" t="s">
        <v>372</v>
      </c>
      <c r="D427" s="30" t="s">
        <v>373</v>
      </c>
      <c r="E427" s="30" t="s">
        <v>668</v>
      </c>
      <c r="F427" s="30"/>
      <c r="G427" s="30"/>
      <c r="H427" s="77">
        <f>'Прил.5'!J427</f>
        <v>2672</v>
      </c>
    </row>
    <row r="428" spans="2:8" ht="25.5" hidden="1">
      <c r="B428" s="36" t="s">
        <v>412</v>
      </c>
      <c r="C428" s="30" t="s">
        <v>372</v>
      </c>
      <c r="D428" s="30" t="s">
        <v>373</v>
      </c>
      <c r="E428" s="30" t="s">
        <v>668</v>
      </c>
      <c r="F428" s="256" t="s">
        <v>214</v>
      </c>
      <c r="G428" s="30"/>
      <c r="H428" s="77">
        <f>'Прил.5'!J428</f>
        <v>985.3</v>
      </c>
    </row>
    <row r="429" spans="2:8" ht="12.75" hidden="1">
      <c r="B429" s="36" t="s">
        <v>413</v>
      </c>
      <c r="C429" s="30" t="s">
        <v>372</v>
      </c>
      <c r="D429" s="30" t="s">
        <v>373</v>
      </c>
      <c r="E429" s="30" t="s">
        <v>668</v>
      </c>
      <c r="F429" s="30" t="s">
        <v>414</v>
      </c>
      <c r="G429" s="30"/>
      <c r="H429" s="77">
        <f>'Прил.5'!J429</f>
        <v>985.3</v>
      </c>
    </row>
    <row r="430" spans="2:8" ht="12.75" hidden="1">
      <c r="B430" s="43" t="s">
        <v>382</v>
      </c>
      <c r="C430" s="30" t="s">
        <v>372</v>
      </c>
      <c r="D430" s="30" t="s">
        <v>373</v>
      </c>
      <c r="E430" s="30" t="s">
        <v>668</v>
      </c>
      <c r="F430" s="30" t="s">
        <v>414</v>
      </c>
      <c r="G430" s="30" t="s">
        <v>31</v>
      </c>
      <c r="H430" s="77">
        <f>'Прил.5'!J430</f>
        <v>985.3</v>
      </c>
    </row>
    <row r="431" spans="2:8" ht="12.75" hidden="1">
      <c r="B431" s="43" t="s">
        <v>253</v>
      </c>
      <c r="C431" s="30" t="s">
        <v>372</v>
      </c>
      <c r="D431" s="30" t="s">
        <v>373</v>
      </c>
      <c r="E431" s="30" t="s">
        <v>668</v>
      </c>
      <c r="F431" s="256" t="s">
        <v>487</v>
      </c>
      <c r="G431" s="30"/>
      <c r="H431" s="77">
        <f>'Прил.5'!J431</f>
        <v>902.4</v>
      </c>
    </row>
    <row r="432" spans="2:8" ht="12.75" hidden="1">
      <c r="B432" s="36" t="s">
        <v>139</v>
      </c>
      <c r="C432" s="30" t="s">
        <v>372</v>
      </c>
      <c r="D432" s="30" t="s">
        <v>373</v>
      </c>
      <c r="E432" s="30" t="s">
        <v>668</v>
      </c>
      <c r="F432" s="30" t="s">
        <v>459</v>
      </c>
      <c r="G432" s="30"/>
      <c r="H432" s="77">
        <f>'Прил.5'!J432</f>
        <v>902.4</v>
      </c>
    </row>
    <row r="433" spans="2:8" ht="12.75" hidden="1">
      <c r="B433" s="36" t="s">
        <v>383</v>
      </c>
      <c r="C433" s="30" t="s">
        <v>372</v>
      </c>
      <c r="D433" s="30" t="s">
        <v>373</v>
      </c>
      <c r="E433" s="30" t="s">
        <v>668</v>
      </c>
      <c r="F433" s="30" t="s">
        <v>459</v>
      </c>
      <c r="G433" s="30" t="s">
        <v>31</v>
      </c>
      <c r="H433" s="77">
        <f>'Прил.5'!J433</f>
        <v>902.4</v>
      </c>
    </row>
    <row r="434" spans="2:8" ht="12.75" hidden="1">
      <c r="B434" s="36" t="s">
        <v>494</v>
      </c>
      <c r="C434" s="30" t="s">
        <v>372</v>
      </c>
      <c r="D434" s="30" t="s">
        <v>373</v>
      </c>
      <c r="E434" s="30" t="s">
        <v>668</v>
      </c>
      <c r="F434" s="30" t="s">
        <v>495</v>
      </c>
      <c r="G434" s="30"/>
      <c r="H434" s="77">
        <f>'Прил.5'!J434</f>
        <v>784.3</v>
      </c>
    </row>
    <row r="435" spans="2:8" ht="25.5" hidden="1">
      <c r="B435" s="36" t="s">
        <v>255</v>
      </c>
      <c r="C435" s="30" t="s">
        <v>372</v>
      </c>
      <c r="D435" s="30" t="s">
        <v>373</v>
      </c>
      <c r="E435" s="30" t="s">
        <v>668</v>
      </c>
      <c r="F435" s="30" t="s">
        <v>254</v>
      </c>
      <c r="G435" s="30"/>
      <c r="H435" s="77">
        <f>'Прил.5'!J435</f>
        <v>784.3</v>
      </c>
    </row>
    <row r="436" spans="2:8" ht="12.75" hidden="1">
      <c r="B436" s="36" t="s">
        <v>382</v>
      </c>
      <c r="C436" s="30" t="s">
        <v>372</v>
      </c>
      <c r="D436" s="30" t="s">
        <v>373</v>
      </c>
      <c r="E436" s="30" t="s">
        <v>668</v>
      </c>
      <c r="F436" s="30" t="s">
        <v>254</v>
      </c>
      <c r="G436" s="30" t="s">
        <v>31</v>
      </c>
      <c r="H436" s="77">
        <f>'Прил.5'!J436</f>
        <v>784.3</v>
      </c>
    </row>
    <row r="437" spans="2:8" ht="12.75" hidden="1">
      <c r="B437" s="36" t="s">
        <v>659</v>
      </c>
      <c r="C437" s="30" t="s">
        <v>372</v>
      </c>
      <c r="D437" s="30" t="s">
        <v>373</v>
      </c>
      <c r="E437" s="30" t="s">
        <v>596</v>
      </c>
      <c r="F437" s="30"/>
      <c r="G437" s="30"/>
      <c r="H437" s="77">
        <f>'Прил.5'!J437</f>
        <v>3651.8999999999996</v>
      </c>
    </row>
    <row r="438" spans="2:8" ht="12.75" hidden="1">
      <c r="B438" s="36" t="s">
        <v>494</v>
      </c>
      <c r="C438" s="30" t="s">
        <v>372</v>
      </c>
      <c r="D438" s="30" t="s">
        <v>373</v>
      </c>
      <c r="E438" s="30" t="s">
        <v>596</v>
      </c>
      <c r="F438" s="30" t="s">
        <v>495</v>
      </c>
      <c r="G438" s="30"/>
      <c r="H438" s="77">
        <f>'Прил.5'!J438</f>
        <v>3651.8999999999996</v>
      </c>
    </row>
    <row r="439" spans="2:8" ht="25.5" hidden="1">
      <c r="B439" s="36" t="s">
        <v>255</v>
      </c>
      <c r="C439" s="30" t="s">
        <v>372</v>
      </c>
      <c r="D439" s="30" t="s">
        <v>373</v>
      </c>
      <c r="E439" s="30" t="s">
        <v>596</v>
      </c>
      <c r="F439" s="30" t="s">
        <v>254</v>
      </c>
      <c r="G439" s="30"/>
      <c r="H439" s="77">
        <f>'Прил.5'!J439</f>
        <v>3601.8999999999996</v>
      </c>
    </row>
    <row r="440" spans="2:8" ht="12.75" hidden="1">
      <c r="B440" s="43" t="s">
        <v>401</v>
      </c>
      <c r="C440" s="30" t="s">
        <v>372</v>
      </c>
      <c r="D440" s="30" t="s">
        <v>373</v>
      </c>
      <c r="E440" s="30" t="s">
        <v>596</v>
      </c>
      <c r="F440" s="30" t="s">
        <v>254</v>
      </c>
      <c r="G440" s="30" t="s">
        <v>396</v>
      </c>
      <c r="H440" s="77">
        <f>'Прил.5'!J440</f>
        <v>861.9</v>
      </c>
    </row>
    <row r="441" spans="2:8" ht="12.75" hidden="1">
      <c r="B441" s="36" t="s">
        <v>408</v>
      </c>
      <c r="C441" s="30" t="s">
        <v>372</v>
      </c>
      <c r="D441" s="30" t="s">
        <v>373</v>
      </c>
      <c r="E441" s="30" t="s">
        <v>596</v>
      </c>
      <c r="F441" s="30" t="s">
        <v>254</v>
      </c>
      <c r="G441" s="30">
        <v>2</v>
      </c>
      <c r="H441" s="77">
        <f>'Прил.5'!J441</f>
        <v>2740</v>
      </c>
    </row>
    <row r="442" spans="2:8" ht="12.75" hidden="1">
      <c r="B442" s="36" t="s">
        <v>629</v>
      </c>
      <c r="C442" s="30" t="s">
        <v>372</v>
      </c>
      <c r="D442" s="30" t="s">
        <v>373</v>
      </c>
      <c r="E442" s="30" t="s">
        <v>596</v>
      </c>
      <c r="F442" s="19">
        <v>612</v>
      </c>
      <c r="G442" s="30"/>
      <c r="H442" s="77">
        <f>'Прил.5'!J442</f>
        <v>50</v>
      </c>
    </row>
    <row r="443" spans="2:8" ht="12.75" hidden="1">
      <c r="B443" s="36" t="s">
        <v>408</v>
      </c>
      <c r="C443" s="30" t="s">
        <v>372</v>
      </c>
      <c r="D443" s="30" t="s">
        <v>373</v>
      </c>
      <c r="E443" s="30" t="s">
        <v>596</v>
      </c>
      <c r="F443" s="19">
        <v>612</v>
      </c>
      <c r="G443" s="30">
        <v>2</v>
      </c>
      <c r="H443" s="77">
        <f>'Прил.5'!J443</f>
        <v>50</v>
      </c>
    </row>
    <row r="444" spans="2:8" ht="12.75" hidden="1">
      <c r="B444" s="36" t="s">
        <v>660</v>
      </c>
      <c r="C444" s="30" t="s">
        <v>372</v>
      </c>
      <c r="D444" s="30" t="s">
        <v>373</v>
      </c>
      <c r="E444" s="30" t="s">
        <v>597</v>
      </c>
      <c r="F444" s="30"/>
      <c r="G444" s="30"/>
      <c r="H444" s="77">
        <f>'Прил.5'!J444</f>
        <v>4472.5</v>
      </c>
    </row>
    <row r="445" spans="2:8" ht="25.5" hidden="1">
      <c r="B445" s="36" t="s">
        <v>412</v>
      </c>
      <c r="C445" s="30" t="s">
        <v>372</v>
      </c>
      <c r="D445" s="30" t="s">
        <v>373</v>
      </c>
      <c r="E445" s="30" t="s">
        <v>597</v>
      </c>
      <c r="F445" s="30" t="s">
        <v>214</v>
      </c>
      <c r="G445" s="30"/>
      <c r="H445" s="77">
        <f>'Прил.5'!J445</f>
        <v>3874.8</v>
      </c>
    </row>
    <row r="446" spans="2:8" ht="12.75" hidden="1">
      <c r="B446" s="36" t="s">
        <v>413</v>
      </c>
      <c r="C446" s="30" t="s">
        <v>372</v>
      </c>
      <c r="D446" s="30" t="s">
        <v>373</v>
      </c>
      <c r="E446" s="30" t="s">
        <v>597</v>
      </c>
      <c r="F446" s="30" t="s">
        <v>414</v>
      </c>
      <c r="G446" s="30"/>
      <c r="H446" s="77">
        <f>'Прил.5'!J446</f>
        <v>3874.8</v>
      </c>
    </row>
    <row r="447" spans="2:8" ht="12.75" hidden="1">
      <c r="B447" s="43" t="s">
        <v>401</v>
      </c>
      <c r="C447" s="30" t="s">
        <v>372</v>
      </c>
      <c r="D447" s="30" t="s">
        <v>373</v>
      </c>
      <c r="E447" s="30" t="s">
        <v>597</v>
      </c>
      <c r="F447" s="30" t="s">
        <v>414</v>
      </c>
      <c r="G447" s="30" t="s">
        <v>396</v>
      </c>
      <c r="H447" s="77">
        <f>'Прил.5'!J447</f>
        <v>1145.3999999999999</v>
      </c>
    </row>
    <row r="448" spans="2:8" ht="12.75" hidden="1">
      <c r="B448" s="36" t="s">
        <v>408</v>
      </c>
      <c r="C448" s="30" t="s">
        <v>372</v>
      </c>
      <c r="D448" s="30" t="s">
        <v>373</v>
      </c>
      <c r="E448" s="30" t="s">
        <v>597</v>
      </c>
      <c r="F448" s="30" t="s">
        <v>414</v>
      </c>
      <c r="G448" s="30">
        <v>2</v>
      </c>
      <c r="H448" s="77">
        <f>'Прил.5'!J448</f>
        <v>2729.4</v>
      </c>
    </row>
    <row r="449" spans="2:8" ht="12.75" hidden="1">
      <c r="B449" s="43" t="s">
        <v>419</v>
      </c>
      <c r="C449" s="30" t="s">
        <v>372</v>
      </c>
      <c r="D449" s="30" t="s">
        <v>373</v>
      </c>
      <c r="E449" s="30" t="s">
        <v>597</v>
      </c>
      <c r="F449" s="30" t="s">
        <v>420</v>
      </c>
      <c r="G449" s="30"/>
      <c r="H449" s="77">
        <f>'Прил.5'!J449</f>
        <v>584.9</v>
      </c>
    </row>
    <row r="450" spans="2:8" ht="12.75" hidden="1">
      <c r="B450" s="43" t="s">
        <v>421</v>
      </c>
      <c r="C450" s="30" t="s">
        <v>372</v>
      </c>
      <c r="D450" s="30" t="s">
        <v>373</v>
      </c>
      <c r="E450" s="30" t="s">
        <v>597</v>
      </c>
      <c r="F450" s="30" t="s">
        <v>422</v>
      </c>
      <c r="G450" s="30"/>
      <c r="H450" s="77">
        <f>'Прил.5'!J450</f>
        <v>584.9</v>
      </c>
    </row>
    <row r="451" spans="2:8" ht="12.75" hidden="1">
      <c r="B451" s="43" t="s">
        <v>401</v>
      </c>
      <c r="C451" s="30" t="s">
        <v>372</v>
      </c>
      <c r="D451" s="30" t="s">
        <v>373</v>
      </c>
      <c r="E451" s="30" t="s">
        <v>597</v>
      </c>
      <c r="F451" s="30" t="s">
        <v>422</v>
      </c>
      <c r="G451" s="30" t="s">
        <v>396</v>
      </c>
      <c r="H451" s="77">
        <f>'Прил.5'!J451</f>
        <v>541.1</v>
      </c>
    </row>
    <row r="452" spans="2:8" ht="12.75" hidden="1">
      <c r="B452" s="36" t="s">
        <v>408</v>
      </c>
      <c r="C452" s="30" t="s">
        <v>372</v>
      </c>
      <c r="D452" s="30" t="s">
        <v>373</v>
      </c>
      <c r="E452" s="30" t="s">
        <v>597</v>
      </c>
      <c r="F452" s="30" t="s">
        <v>422</v>
      </c>
      <c r="G452" s="30">
        <v>2</v>
      </c>
      <c r="H452" s="77">
        <f>'Прил.5'!J452</f>
        <v>43.8</v>
      </c>
    </row>
    <row r="453" spans="2:8" ht="12.75" hidden="1">
      <c r="B453" s="43" t="s">
        <v>424</v>
      </c>
      <c r="C453" s="30" t="s">
        <v>372</v>
      </c>
      <c r="D453" s="30" t="s">
        <v>373</v>
      </c>
      <c r="E453" s="30" t="s">
        <v>597</v>
      </c>
      <c r="F453" s="30" t="s">
        <v>98</v>
      </c>
      <c r="G453" s="30"/>
      <c r="H453" s="77">
        <f>'Прил.5'!J453</f>
        <v>12.8</v>
      </c>
    </row>
    <row r="454" spans="2:8" ht="12.75" hidden="1">
      <c r="B454" s="43" t="s">
        <v>425</v>
      </c>
      <c r="C454" s="30" t="s">
        <v>372</v>
      </c>
      <c r="D454" s="30" t="s">
        <v>373</v>
      </c>
      <c r="E454" s="30" t="s">
        <v>597</v>
      </c>
      <c r="F454" s="30" t="s">
        <v>426</v>
      </c>
      <c r="G454" s="30"/>
      <c r="H454" s="77">
        <f>'Прил.5'!J454</f>
        <v>12.8</v>
      </c>
    </row>
    <row r="455" spans="2:8" ht="12.75" hidden="1">
      <c r="B455" s="43" t="s">
        <v>401</v>
      </c>
      <c r="C455" s="30" t="s">
        <v>372</v>
      </c>
      <c r="D455" s="30" t="s">
        <v>373</v>
      </c>
      <c r="E455" s="30" t="s">
        <v>597</v>
      </c>
      <c r="F455" s="30" t="s">
        <v>426</v>
      </c>
      <c r="G455" s="30" t="s">
        <v>396</v>
      </c>
      <c r="H455" s="77">
        <f>'Прил.5'!J455</f>
        <v>11.1</v>
      </c>
    </row>
    <row r="456" spans="2:8" ht="12.75" hidden="1">
      <c r="B456" s="36" t="s">
        <v>408</v>
      </c>
      <c r="C456" s="30" t="s">
        <v>372</v>
      </c>
      <c r="D456" s="30" t="s">
        <v>373</v>
      </c>
      <c r="E456" s="30" t="s">
        <v>597</v>
      </c>
      <c r="F456" s="30" t="s">
        <v>426</v>
      </c>
      <c r="G456" s="30" t="s">
        <v>397</v>
      </c>
      <c r="H456" s="77">
        <f>'Прил.5'!J456</f>
        <v>1.7</v>
      </c>
    </row>
    <row r="457" spans="2:8" s="35" customFormat="1" ht="12.75">
      <c r="B457" s="49" t="s">
        <v>318</v>
      </c>
      <c r="C457" s="29" t="s">
        <v>374</v>
      </c>
      <c r="D457" s="29"/>
      <c r="E457" s="29"/>
      <c r="F457" s="29"/>
      <c r="G457" s="29"/>
      <c r="H457" s="85">
        <f>'Прил.5'!J457</f>
        <v>20687.5</v>
      </c>
    </row>
    <row r="458" spans="2:8" ht="12.75" hidden="1">
      <c r="B458" s="41" t="s">
        <v>408</v>
      </c>
      <c r="C458" s="42"/>
      <c r="D458" s="42"/>
      <c r="E458" s="42"/>
      <c r="F458" s="42"/>
      <c r="G458" s="42">
        <v>2</v>
      </c>
      <c r="H458" s="85">
        <f>'Прил.5'!J458</f>
        <v>2716.5</v>
      </c>
    </row>
    <row r="459" spans="2:8" ht="12.75" hidden="1">
      <c r="B459" s="41" t="s">
        <v>382</v>
      </c>
      <c r="C459" s="42"/>
      <c r="D459" s="42"/>
      <c r="E459" s="42"/>
      <c r="F459" s="42"/>
      <c r="G459" s="42">
        <v>3</v>
      </c>
      <c r="H459" s="85">
        <f>'Прил.5'!J459</f>
        <v>11421</v>
      </c>
    </row>
    <row r="460" spans="2:8" ht="12.75" hidden="1">
      <c r="B460" s="41" t="s">
        <v>383</v>
      </c>
      <c r="C460" s="42"/>
      <c r="D460" s="42"/>
      <c r="E460" s="42"/>
      <c r="F460" s="42"/>
      <c r="G460" s="42">
        <v>4</v>
      </c>
      <c r="H460" s="85">
        <f>'Прил.5'!J460</f>
        <v>6550</v>
      </c>
    </row>
    <row r="461" spans="2:8" ht="12.75">
      <c r="B461" s="36" t="s">
        <v>325</v>
      </c>
      <c r="C461" s="30" t="s">
        <v>374</v>
      </c>
      <c r="D461" s="30" t="s">
        <v>375</v>
      </c>
      <c r="E461" s="30"/>
      <c r="F461" s="30"/>
      <c r="G461" s="30"/>
      <c r="H461" s="77">
        <f>'Прил.5'!J461</f>
        <v>2065.4</v>
      </c>
    </row>
    <row r="462" spans="2:8" ht="12.75" hidden="1">
      <c r="B462" s="43" t="s">
        <v>409</v>
      </c>
      <c r="C462" s="30" t="s">
        <v>374</v>
      </c>
      <c r="D462" s="30" t="s">
        <v>375</v>
      </c>
      <c r="E462" s="30" t="s">
        <v>410</v>
      </c>
      <c r="F462" s="30"/>
      <c r="G462" s="30"/>
      <c r="H462" s="77">
        <f>'Прил.5'!J462</f>
        <v>2065.4</v>
      </c>
    </row>
    <row r="463" spans="2:8" ht="25.5" hidden="1">
      <c r="B463" s="36" t="s">
        <v>661</v>
      </c>
      <c r="C463" s="30" t="s">
        <v>374</v>
      </c>
      <c r="D463" s="30" t="s">
        <v>375</v>
      </c>
      <c r="E463" s="30" t="s">
        <v>598</v>
      </c>
      <c r="F463" s="30"/>
      <c r="G463" s="30"/>
      <c r="H463" s="77">
        <f>'Прил.5'!J463</f>
        <v>2065.4</v>
      </c>
    </row>
    <row r="464" spans="2:8" ht="12.75" hidden="1">
      <c r="B464" s="36" t="s">
        <v>532</v>
      </c>
      <c r="C464" s="30" t="s">
        <v>374</v>
      </c>
      <c r="D464" s="30" t="s">
        <v>375</v>
      </c>
      <c r="E464" s="30" t="s">
        <v>598</v>
      </c>
      <c r="F464" s="30" t="s">
        <v>599</v>
      </c>
      <c r="G464" s="30"/>
      <c r="H464" s="77">
        <f>'Прил.5'!J464</f>
        <v>2065.4</v>
      </c>
    </row>
    <row r="465" spans="2:8" ht="12.75" hidden="1">
      <c r="B465" s="36" t="s">
        <v>134</v>
      </c>
      <c r="C465" s="30" t="s">
        <v>374</v>
      </c>
      <c r="D465" s="30" t="s">
        <v>375</v>
      </c>
      <c r="E465" s="30" t="s">
        <v>598</v>
      </c>
      <c r="F465" s="30" t="s">
        <v>133</v>
      </c>
      <c r="G465" s="30"/>
      <c r="H465" s="77">
        <f>'Прил.5'!J465</f>
        <v>2065.4</v>
      </c>
    </row>
    <row r="466" spans="2:8" ht="12.75" hidden="1">
      <c r="B466" s="36" t="s">
        <v>408</v>
      </c>
      <c r="C466" s="30" t="s">
        <v>374</v>
      </c>
      <c r="D466" s="30" t="s">
        <v>375</v>
      </c>
      <c r="E466" s="30" t="s">
        <v>598</v>
      </c>
      <c r="F466" s="30" t="s">
        <v>133</v>
      </c>
      <c r="G466" s="30">
        <v>2</v>
      </c>
      <c r="H466" s="77">
        <f>'Прил.5'!J466</f>
        <v>2065.4</v>
      </c>
    </row>
    <row r="467" spans="2:8" ht="12.75">
      <c r="B467" s="36" t="s">
        <v>319</v>
      </c>
      <c r="C467" s="30" t="s">
        <v>374</v>
      </c>
      <c r="D467" s="30" t="s">
        <v>376</v>
      </c>
      <c r="E467" s="30"/>
      <c r="F467" s="30"/>
      <c r="G467" s="30"/>
      <c r="H467" s="77">
        <f>'Прил.5'!J467</f>
        <v>7543.700000000001</v>
      </c>
    </row>
    <row r="468" spans="2:8" ht="12.75" hidden="1">
      <c r="B468" s="43" t="s">
        <v>409</v>
      </c>
      <c r="C468" s="30" t="s">
        <v>374</v>
      </c>
      <c r="D468" s="30" t="s">
        <v>376</v>
      </c>
      <c r="E468" s="62" t="s">
        <v>410</v>
      </c>
      <c r="F468" s="30"/>
      <c r="G468" s="30"/>
      <c r="H468" s="77">
        <f>'Прил.5'!J468</f>
        <v>5966</v>
      </c>
    </row>
    <row r="469" spans="2:8" ht="38.25" hidden="1">
      <c r="B469" s="126" t="s">
        <v>112</v>
      </c>
      <c r="C469" s="30" t="s">
        <v>374</v>
      </c>
      <c r="D469" s="30" t="s">
        <v>376</v>
      </c>
      <c r="E469" s="56" t="s">
        <v>111</v>
      </c>
      <c r="F469" s="30"/>
      <c r="G469" s="30"/>
      <c r="H469" s="77">
        <f>'Прил.5'!J469</f>
        <v>5867.3</v>
      </c>
    </row>
    <row r="470" spans="2:8" ht="12.75" hidden="1">
      <c r="B470" s="43" t="s">
        <v>532</v>
      </c>
      <c r="C470" s="30" t="s">
        <v>374</v>
      </c>
      <c r="D470" s="30" t="s">
        <v>376</v>
      </c>
      <c r="E470" s="56" t="s">
        <v>111</v>
      </c>
      <c r="F470" s="30" t="s">
        <v>599</v>
      </c>
      <c r="G470" s="30"/>
      <c r="H470" s="77">
        <f>'Прил.5'!J470</f>
        <v>5867.3</v>
      </c>
    </row>
    <row r="471" spans="2:8" ht="12.75" hidden="1">
      <c r="B471" s="43" t="s">
        <v>134</v>
      </c>
      <c r="C471" s="30" t="s">
        <v>374</v>
      </c>
      <c r="D471" s="30" t="s">
        <v>376</v>
      </c>
      <c r="E471" s="56" t="s">
        <v>111</v>
      </c>
      <c r="F471" s="30" t="s">
        <v>133</v>
      </c>
      <c r="G471" s="30"/>
      <c r="H471" s="77">
        <f>'Прил.5'!J471</f>
        <v>5867.3</v>
      </c>
    </row>
    <row r="472" spans="2:8" ht="12.75" hidden="1">
      <c r="B472" s="43" t="s">
        <v>383</v>
      </c>
      <c r="C472" s="30" t="s">
        <v>374</v>
      </c>
      <c r="D472" s="30" t="s">
        <v>376</v>
      </c>
      <c r="E472" s="56" t="s">
        <v>111</v>
      </c>
      <c r="F472" s="30" t="s">
        <v>133</v>
      </c>
      <c r="G472" s="30" t="s">
        <v>400</v>
      </c>
      <c r="H472" s="77">
        <f>'Прил.5'!J472</f>
        <v>5867.3</v>
      </c>
    </row>
    <row r="473" spans="2:8" ht="12.75" hidden="1">
      <c r="B473" s="43" t="s">
        <v>636</v>
      </c>
      <c r="C473" s="30" t="s">
        <v>374</v>
      </c>
      <c r="D473" s="30" t="s">
        <v>376</v>
      </c>
      <c r="E473" s="44" t="s">
        <v>238</v>
      </c>
      <c r="F473" s="30"/>
      <c r="G473" s="70"/>
      <c r="H473" s="77">
        <f>'Прил.5'!J473</f>
        <v>30</v>
      </c>
    </row>
    <row r="474" spans="2:8" ht="12.75" hidden="1">
      <c r="B474" s="43" t="s">
        <v>424</v>
      </c>
      <c r="C474" s="30" t="s">
        <v>374</v>
      </c>
      <c r="D474" s="30" t="s">
        <v>376</v>
      </c>
      <c r="E474" s="44" t="s">
        <v>238</v>
      </c>
      <c r="F474" s="30" t="s">
        <v>98</v>
      </c>
      <c r="G474" s="70"/>
      <c r="H474" s="77">
        <f>'Прил.5'!J474</f>
        <v>30</v>
      </c>
    </row>
    <row r="475" spans="2:8" ht="12.75" hidden="1">
      <c r="B475" s="43" t="s">
        <v>251</v>
      </c>
      <c r="C475" s="30" t="s">
        <v>374</v>
      </c>
      <c r="D475" s="30" t="s">
        <v>376</v>
      </c>
      <c r="E475" s="44" t="s">
        <v>238</v>
      </c>
      <c r="F475" s="30" t="s">
        <v>252</v>
      </c>
      <c r="G475" s="70"/>
      <c r="H475" s="77">
        <f>'Прил.5'!J475</f>
        <v>30</v>
      </c>
    </row>
    <row r="476" spans="2:8" ht="12.75" hidden="1">
      <c r="B476" s="36" t="s">
        <v>408</v>
      </c>
      <c r="C476" s="30" t="s">
        <v>374</v>
      </c>
      <c r="D476" s="30" t="s">
        <v>376</v>
      </c>
      <c r="E476" s="44" t="s">
        <v>238</v>
      </c>
      <c r="F476" s="30" t="s">
        <v>252</v>
      </c>
      <c r="G476" s="132">
        <v>2</v>
      </c>
      <c r="H476" s="77">
        <f>'Прил.5'!J476</f>
        <v>30</v>
      </c>
    </row>
    <row r="477" spans="2:8" ht="12.75" hidden="1">
      <c r="B477" s="36" t="s">
        <v>662</v>
      </c>
      <c r="C477" s="30" t="s">
        <v>374</v>
      </c>
      <c r="D477" s="30" t="s">
        <v>376</v>
      </c>
      <c r="E477" s="62" t="s">
        <v>600</v>
      </c>
      <c r="F477" s="30"/>
      <c r="G477" s="30"/>
      <c r="H477" s="77">
        <f>'Прил.5'!J477</f>
        <v>68.7</v>
      </c>
    </row>
    <row r="478" spans="2:8" ht="12.75" hidden="1">
      <c r="B478" s="36" t="s">
        <v>494</v>
      </c>
      <c r="C478" s="30" t="s">
        <v>374</v>
      </c>
      <c r="D478" s="30" t="s">
        <v>376</v>
      </c>
      <c r="E478" s="62" t="s">
        <v>600</v>
      </c>
      <c r="F478" s="30" t="s">
        <v>495</v>
      </c>
      <c r="G478" s="30"/>
      <c r="H478" s="77">
        <f>'Прил.5'!J478</f>
        <v>68.7</v>
      </c>
    </row>
    <row r="479" spans="2:8" ht="12.75" hidden="1">
      <c r="B479" s="36" t="s">
        <v>629</v>
      </c>
      <c r="C479" s="30" t="s">
        <v>374</v>
      </c>
      <c r="D479" s="30" t="s">
        <v>376</v>
      </c>
      <c r="E479" s="62" t="s">
        <v>600</v>
      </c>
      <c r="F479" s="19">
        <v>612</v>
      </c>
      <c r="G479" s="30"/>
      <c r="H479" s="77">
        <f>'Прил.5'!J479</f>
        <v>68.7</v>
      </c>
    </row>
    <row r="480" spans="2:8" ht="12.75" hidden="1">
      <c r="B480" s="36" t="s">
        <v>408</v>
      </c>
      <c r="C480" s="30" t="s">
        <v>374</v>
      </c>
      <c r="D480" s="30" t="s">
        <v>376</v>
      </c>
      <c r="E480" s="62" t="s">
        <v>600</v>
      </c>
      <c r="F480" s="19">
        <v>612</v>
      </c>
      <c r="G480" s="30">
        <v>2</v>
      </c>
      <c r="H480" s="77">
        <f>'Прил.5'!J480</f>
        <v>68.7</v>
      </c>
    </row>
    <row r="481" spans="2:8" ht="12.75" hidden="1">
      <c r="B481" s="36" t="s">
        <v>317</v>
      </c>
      <c r="C481" s="30" t="s">
        <v>374</v>
      </c>
      <c r="D481" s="30" t="s">
        <v>376</v>
      </c>
      <c r="E481" s="62" t="s">
        <v>240</v>
      </c>
      <c r="F481" s="30"/>
      <c r="G481" s="30"/>
      <c r="H481" s="77">
        <f>'Прил.5'!J481</f>
        <v>1464.8000000000002</v>
      </c>
    </row>
    <row r="482" spans="2:8" ht="25.5" hidden="1">
      <c r="B482" s="36" t="s">
        <v>279</v>
      </c>
      <c r="C482" s="30" t="s">
        <v>374</v>
      </c>
      <c r="D482" s="30" t="s">
        <v>376</v>
      </c>
      <c r="E482" s="62" t="s">
        <v>107</v>
      </c>
      <c r="F482" s="30"/>
      <c r="G482" s="30"/>
      <c r="H482" s="77">
        <f>'Прил.5'!J482</f>
        <v>404</v>
      </c>
    </row>
    <row r="483" spans="2:8" ht="12.75" hidden="1">
      <c r="B483" s="36" t="s">
        <v>532</v>
      </c>
      <c r="C483" s="30" t="s">
        <v>374</v>
      </c>
      <c r="D483" s="30" t="s">
        <v>376</v>
      </c>
      <c r="E483" s="62" t="s">
        <v>107</v>
      </c>
      <c r="F483" s="30" t="s">
        <v>599</v>
      </c>
      <c r="G483" s="30"/>
      <c r="H483" s="77">
        <f>'Прил.5'!J483</f>
        <v>404</v>
      </c>
    </row>
    <row r="484" spans="2:8" ht="12.75" hidden="1">
      <c r="B484" s="22" t="s">
        <v>474</v>
      </c>
      <c r="C484" s="30" t="s">
        <v>374</v>
      </c>
      <c r="D484" s="30" t="s">
        <v>376</v>
      </c>
      <c r="E484" s="62" t="s">
        <v>107</v>
      </c>
      <c r="F484" s="30" t="s">
        <v>473</v>
      </c>
      <c r="G484" s="30"/>
      <c r="H484" s="77">
        <f>'Прил.5'!J484</f>
        <v>404</v>
      </c>
    </row>
    <row r="485" spans="2:8" ht="12.75" hidden="1">
      <c r="B485" s="43" t="s">
        <v>383</v>
      </c>
      <c r="C485" s="30" t="s">
        <v>374</v>
      </c>
      <c r="D485" s="30" t="s">
        <v>376</v>
      </c>
      <c r="E485" s="62" t="s">
        <v>107</v>
      </c>
      <c r="F485" s="30" t="s">
        <v>473</v>
      </c>
      <c r="G485" s="30" t="s">
        <v>400</v>
      </c>
      <c r="H485" s="77">
        <f>'Прил.5'!J485</f>
        <v>404</v>
      </c>
    </row>
    <row r="486" spans="2:8" ht="38.25" hidden="1">
      <c r="B486" s="36" t="s">
        <v>280</v>
      </c>
      <c r="C486" s="30" t="s">
        <v>374</v>
      </c>
      <c r="D486" s="30" t="s">
        <v>376</v>
      </c>
      <c r="E486" s="62" t="s">
        <v>106</v>
      </c>
      <c r="F486" s="30"/>
      <c r="G486" s="30"/>
      <c r="H486" s="77">
        <f>'Прил.5'!J486</f>
        <v>753.2</v>
      </c>
    </row>
    <row r="487" spans="2:8" ht="12.75" hidden="1">
      <c r="B487" s="36" t="s">
        <v>532</v>
      </c>
      <c r="C487" s="30" t="s">
        <v>374</v>
      </c>
      <c r="D487" s="30" t="s">
        <v>376</v>
      </c>
      <c r="E487" s="62" t="s">
        <v>106</v>
      </c>
      <c r="F487" s="30" t="s">
        <v>599</v>
      </c>
      <c r="G487" s="30"/>
      <c r="H487" s="77">
        <f>'Прил.5'!J487</f>
        <v>753.2</v>
      </c>
    </row>
    <row r="488" spans="2:8" ht="12.75" hidden="1">
      <c r="B488" s="22" t="s">
        <v>474</v>
      </c>
      <c r="C488" s="30" t="s">
        <v>374</v>
      </c>
      <c r="D488" s="30" t="s">
        <v>376</v>
      </c>
      <c r="E488" s="62" t="s">
        <v>106</v>
      </c>
      <c r="F488" s="30" t="s">
        <v>473</v>
      </c>
      <c r="G488" s="30"/>
      <c r="H488" s="77">
        <f>'Прил.5'!J488</f>
        <v>753.2</v>
      </c>
    </row>
    <row r="489" spans="2:8" ht="12.75" hidden="1">
      <c r="B489" s="36" t="s">
        <v>382</v>
      </c>
      <c r="C489" s="30" t="s">
        <v>374</v>
      </c>
      <c r="D489" s="30" t="s">
        <v>376</v>
      </c>
      <c r="E489" s="62" t="s">
        <v>106</v>
      </c>
      <c r="F489" s="30" t="s">
        <v>473</v>
      </c>
      <c r="G489" s="30" t="s">
        <v>31</v>
      </c>
      <c r="H489" s="77">
        <f>'Прил.5'!J489</f>
        <v>753.2</v>
      </c>
    </row>
    <row r="490" spans="2:8" ht="38.25" hidden="1">
      <c r="B490" s="36" t="s">
        <v>281</v>
      </c>
      <c r="C490" s="30" t="s">
        <v>374</v>
      </c>
      <c r="D490" s="30" t="s">
        <v>376</v>
      </c>
      <c r="E490" s="62" t="s">
        <v>241</v>
      </c>
      <c r="F490" s="30"/>
      <c r="G490" s="30"/>
      <c r="H490" s="77">
        <f>'Прил.5'!J490</f>
        <v>307.6</v>
      </c>
    </row>
    <row r="491" spans="2:8" ht="12.75" hidden="1">
      <c r="B491" s="36" t="s">
        <v>532</v>
      </c>
      <c r="C491" s="30" t="s">
        <v>374</v>
      </c>
      <c r="D491" s="30" t="s">
        <v>376</v>
      </c>
      <c r="E491" s="62" t="s">
        <v>241</v>
      </c>
      <c r="F491" s="30" t="s">
        <v>599</v>
      </c>
      <c r="G491" s="30"/>
      <c r="H491" s="77">
        <f>'Прил.5'!J491</f>
        <v>307.6</v>
      </c>
    </row>
    <row r="492" spans="2:8" ht="12.75" hidden="1">
      <c r="B492" s="22" t="s">
        <v>474</v>
      </c>
      <c r="C492" s="30" t="s">
        <v>374</v>
      </c>
      <c r="D492" s="30" t="s">
        <v>376</v>
      </c>
      <c r="E492" s="62" t="s">
        <v>241</v>
      </c>
      <c r="F492" s="30" t="s">
        <v>473</v>
      </c>
      <c r="G492" s="30"/>
      <c r="H492" s="77">
        <f>'Прил.5'!J492</f>
        <v>307.6</v>
      </c>
    </row>
    <row r="493" spans="2:8" ht="12.75" hidden="1">
      <c r="B493" s="36" t="s">
        <v>408</v>
      </c>
      <c r="C493" s="30" t="s">
        <v>374</v>
      </c>
      <c r="D493" s="30" t="s">
        <v>376</v>
      </c>
      <c r="E493" s="62" t="s">
        <v>241</v>
      </c>
      <c r="F493" s="30" t="s">
        <v>473</v>
      </c>
      <c r="G493" s="30">
        <v>2</v>
      </c>
      <c r="H493" s="77">
        <f>'Прил.5'!J493</f>
        <v>307.6</v>
      </c>
    </row>
    <row r="494" spans="2:8" ht="12.75" hidden="1">
      <c r="B494" s="36" t="s">
        <v>581</v>
      </c>
      <c r="C494" s="30" t="s">
        <v>374</v>
      </c>
      <c r="D494" s="30" t="s">
        <v>376</v>
      </c>
      <c r="E494" s="62" t="s">
        <v>582</v>
      </c>
      <c r="F494" s="30"/>
      <c r="G494" s="30"/>
      <c r="H494" s="77">
        <f>'Прил.5'!J494</f>
        <v>112.9</v>
      </c>
    </row>
    <row r="495" spans="2:8" ht="25.5" hidden="1">
      <c r="B495" s="36" t="s">
        <v>315</v>
      </c>
      <c r="C495" s="30" t="s">
        <v>374</v>
      </c>
      <c r="D495" s="30" t="s">
        <v>376</v>
      </c>
      <c r="E495" s="62" t="s">
        <v>601</v>
      </c>
      <c r="F495" s="30"/>
      <c r="G495" s="30"/>
      <c r="H495" s="77">
        <f>'Прил.5'!J495</f>
        <v>112.9</v>
      </c>
    </row>
    <row r="496" spans="2:8" ht="25.5" hidden="1">
      <c r="B496" s="36" t="s">
        <v>316</v>
      </c>
      <c r="C496" s="30" t="s">
        <v>374</v>
      </c>
      <c r="D496" s="30" t="s">
        <v>376</v>
      </c>
      <c r="E496" s="62" t="s">
        <v>602</v>
      </c>
      <c r="F496" s="19"/>
      <c r="G496" s="30"/>
      <c r="H496" s="77">
        <f>'Прил.5'!J496</f>
        <v>112.9</v>
      </c>
    </row>
    <row r="497" spans="2:8" ht="12.75" hidden="1">
      <c r="B497" s="43" t="s">
        <v>419</v>
      </c>
      <c r="C497" s="30" t="s">
        <v>374</v>
      </c>
      <c r="D497" s="30" t="s">
        <v>376</v>
      </c>
      <c r="E497" s="62" t="s">
        <v>602</v>
      </c>
      <c r="F497" s="30" t="s">
        <v>420</v>
      </c>
      <c r="G497" s="30"/>
      <c r="H497" s="77">
        <f>'Прил.5'!J497</f>
        <v>69.9</v>
      </c>
    </row>
    <row r="498" spans="2:8" ht="12.75" hidden="1">
      <c r="B498" s="43" t="s">
        <v>421</v>
      </c>
      <c r="C498" s="30" t="s">
        <v>374</v>
      </c>
      <c r="D498" s="30" t="s">
        <v>376</v>
      </c>
      <c r="E498" s="62" t="s">
        <v>602</v>
      </c>
      <c r="F498" s="30" t="s">
        <v>422</v>
      </c>
      <c r="G498" s="30"/>
      <c r="H498" s="77">
        <f>'Прил.5'!J498</f>
        <v>69.9</v>
      </c>
    </row>
    <row r="499" spans="2:8" ht="12.75" hidden="1">
      <c r="B499" s="36" t="s">
        <v>408</v>
      </c>
      <c r="C499" s="30" t="s">
        <v>374</v>
      </c>
      <c r="D499" s="30" t="s">
        <v>376</v>
      </c>
      <c r="E499" s="62" t="s">
        <v>602</v>
      </c>
      <c r="F499" s="30" t="s">
        <v>422</v>
      </c>
      <c r="G499" s="30">
        <v>2</v>
      </c>
      <c r="H499" s="77">
        <f>'Прил.5'!J499</f>
        <v>69.9</v>
      </c>
    </row>
    <row r="500" spans="2:8" ht="12.75" hidden="1">
      <c r="B500" s="36" t="s">
        <v>532</v>
      </c>
      <c r="C500" s="30" t="s">
        <v>374</v>
      </c>
      <c r="D500" s="30" t="s">
        <v>376</v>
      </c>
      <c r="E500" s="62" t="s">
        <v>602</v>
      </c>
      <c r="F500" s="30" t="s">
        <v>599</v>
      </c>
      <c r="G500" s="30"/>
      <c r="H500" s="77">
        <f>'Прил.5'!J500</f>
        <v>43</v>
      </c>
    </row>
    <row r="501" spans="2:8" ht="12.75" hidden="1">
      <c r="B501" s="36" t="s">
        <v>134</v>
      </c>
      <c r="C501" s="30" t="s">
        <v>374</v>
      </c>
      <c r="D501" s="30" t="s">
        <v>376</v>
      </c>
      <c r="E501" s="62" t="s">
        <v>602</v>
      </c>
      <c r="F501" s="30" t="s">
        <v>133</v>
      </c>
      <c r="G501" s="30"/>
      <c r="H501" s="77">
        <f>'Прил.5'!J501</f>
        <v>43</v>
      </c>
    </row>
    <row r="502" spans="2:8" ht="12.75" hidden="1">
      <c r="B502" s="36" t="s">
        <v>408</v>
      </c>
      <c r="C502" s="30" t="s">
        <v>374</v>
      </c>
      <c r="D502" s="30" t="s">
        <v>376</v>
      </c>
      <c r="E502" s="62" t="s">
        <v>602</v>
      </c>
      <c r="F502" s="30" t="s">
        <v>133</v>
      </c>
      <c r="G502" s="30">
        <v>2</v>
      </c>
      <c r="H502" s="77">
        <f>'Прил.5'!J502</f>
        <v>43</v>
      </c>
    </row>
    <row r="503" spans="2:8" ht="12.75" hidden="1">
      <c r="B503" s="36" t="s">
        <v>494</v>
      </c>
      <c r="C503" s="30" t="s">
        <v>374</v>
      </c>
      <c r="D503" s="30" t="s">
        <v>376</v>
      </c>
      <c r="E503" s="62" t="s">
        <v>602</v>
      </c>
      <c r="F503" s="30" t="s">
        <v>495</v>
      </c>
      <c r="G503" s="30"/>
      <c r="H503" s="77">
        <f>'Прил.5'!J503</f>
        <v>0</v>
      </c>
    </row>
    <row r="504" spans="2:8" ht="12.75" hidden="1">
      <c r="B504" s="36" t="s">
        <v>629</v>
      </c>
      <c r="C504" s="30" t="s">
        <v>374</v>
      </c>
      <c r="D504" s="30" t="s">
        <v>376</v>
      </c>
      <c r="E504" s="62" t="s">
        <v>602</v>
      </c>
      <c r="F504" s="30" t="s">
        <v>630</v>
      </c>
      <c r="G504" s="30"/>
      <c r="H504" s="77">
        <f>'Прил.5'!J504</f>
        <v>0</v>
      </c>
    </row>
    <row r="505" spans="2:8" ht="12.75" hidden="1">
      <c r="B505" s="36" t="s">
        <v>408</v>
      </c>
      <c r="C505" s="30" t="s">
        <v>374</v>
      </c>
      <c r="D505" s="30" t="s">
        <v>376</v>
      </c>
      <c r="E505" s="62" t="s">
        <v>602</v>
      </c>
      <c r="F505" s="30" t="s">
        <v>630</v>
      </c>
      <c r="G505" s="30">
        <v>2</v>
      </c>
      <c r="H505" s="77">
        <f>'Прил.5'!J505</f>
        <v>0</v>
      </c>
    </row>
    <row r="506" spans="2:8" ht="12.75">
      <c r="B506" s="36" t="s">
        <v>37</v>
      </c>
      <c r="C506" s="30" t="s">
        <v>374</v>
      </c>
      <c r="D506" s="30" t="s">
        <v>377</v>
      </c>
      <c r="E506" s="30"/>
      <c r="F506" s="30"/>
      <c r="G506" s="30"/>
      <c r="H506" s="77">
        <f>'Прил.5'!J506</f>
        <v>10135.800000000001</v>
      </c>
    </row>
    <row r="507" spans="2:8" ht="12.75" hidden="1">
      <c r="B507" s="43" t="s">
        <v>409</v>
      </c>
      <c r="C507" s="62">
        <v>1000</v>
      </c>
      <c r="D507" s="62">
        <v>1004</v>
      </c>
      <c r="E507" s="62" t="s">
        <v>410</v>
      </c>
      <c r="F507" s="29"/>
      <c r="G507" s="29"/>
      <c r="H507" s="77">
        <f>'Прил.5'!J507</f>
        <v>10135.800000000001</v>
      </c>
    </row>
    <row r="508" spans="2:8" ht="25.5" hidden="1">
      <c r="B508" s="43" t="s">
        <v>678</v>
      </c>
      <c r="C508" s="62">
        <v>1000</v>
      </c>
      <c r="D508" s="62">
        <v>1004</v>
      </c>
      <c r="E508" s="62" t="s">
        <v>603</v>
      </c>
      <c r="F508" s="29"/>
      <c r="G508" s="29"/>
      <c r="H508" s="77">
        <f>'Прил.5'!J508</f>
        <v>278.7</v>
      </c>
    </row>
    <row r="509" spans="2:8" ht="12.75" hidden="1">
      <c r="B509" s="36" t="s">
        <v>532</v>
      </c>
      <c r="C509" s="62">
        <v>1000</v>
      </c>
      <c r="D509" s="62">
        <v>1004</v>
      </c>
      <c r="E509" s="62" t="s">
        <v>603</v>
      </c>
      <c r="F509" s="30" t="s">
        <v>599</v>
      </c>
      <c r="G509" s="29"/>
      <c r="H509" s="77">
        <f>'Прил.5'!J509</f>
        <v>278.7</v>
      </c>
    </row>
    <row r="510" spans="2:8" ht="12.75" hidden="1">
      <c r="B510" s="36" t="s">
        <v>23</v>
      </c>
      <c r="C510" s="62">
        <v>1000</v>
      </c>
      <c r="D510" s="62">
        <v>1004</v>
      </c>
      <c r="E510" s="62" t="s">
        <v>603</v>
      </c>
      <c r="F510" s="30" t="s">
        <v>632</v>
      </c>
      <c r="G510" s="30"/>
      <c r="H510" s="77">
        <f>'Прил.5'!J510</f>
        <v>278.7</v>
      </c>
    </row>
    <row r="511" spans="2:8" ht="12.75" hidden="1">
      <c r="B511" s="36" t="s">
        <v>383</v>
      </c>
      <c r="C511" s="62">
        <v>1000</v>
      </c>
      <c r="D511" s="62">
        <v>1004</v>
      </c>
      <c r="E511" s="62" t="s">
        <v>603</v>
      </c>
      <c r="F511" s="30" t="s">
        <v>632</v>
      </c>
      <c r="G511" s="30" t="s">
        <v>400</v>
      </c>
      <c r="H511" s="77">
        <f>'Прил.5'!J511</f>
        <v>278.7</v>
      </c>
    </row>
    <row r="512" spans="2:8" ht="25.5" hidden="1">
      <c r="B512" s="43" t="s">
        <v>677</v>
      </c>
      <c r="C512" s="62">
        <v>1000</v>
      </c>
      <c r="D512" s="62">
        <v>1004</v>
      </c>
      <c r="E512" s="44" t="s">
        <v>633</v>
      </c>
      <c r="F512" s="30"/>
      <c r="G512" s="30"/>
      <c r="H512" s="77">
        <f>'Прил.5'!J512</f>
        <v>5760</v>
      </c>
    </row>
    <row r="513" spans="2:8" ht="12.75" hidden="1">
      <c r="B513" s="43" t="s">
        <v>521</v>
      </c>
      <c r="C513" s="62">
        <v>1000</v>
      </c>
      <c r="D513" s="62">
        <v>1004</v>
      </c>
      <c r="E513" s="44" t="s">
        <v>633</v>
      </c>
      <c r="F513" s="30" t="s">
        <v>519</v>
      </c>
      <c r="G513" s="30"/>
      <c r="H513" s="77">
        <f>'Прил.5'!J513</f>
        <v>5760</v>
      </c>
    </row>
    <row r="514" spans="2:8" ht="12.75" hidden="1">
      <c r="B514" s="43" t="s">
        <v>522</v>
      </c>
      <c r="C514" s="62">
        <v>1000</v>
      </c>
      <c r="D514" s="62">
        <v>1004</v>
      </c>
      <c r="E514" s="44" t="s">
        <v>633</v>
      </c>
      <c r="F514" s="30" t="s">
        <v>520</v>
      </c>
      <c r="G514" s="30"/>
      <c r="H514" s="77">
        <f>'Прил.5'!J514</f>
        <v>5760</v>
      </c>
    </row>
    <row r="515" spans="2:8" ht="12.75" hidden="1">
      <c r="B515" s="36" t="s">
        <v>382</v>
      </c>
      <c r="C515" s="62">
        <v>1000</v>
      </c>
      <c r="D515" s="62">
        <v>1004</v>
      </c>
      <c r="E515" s="44" t="s">
        <v>633</v>
      </c>
      <c r="F515" s="30" t="s">
        <v>520</v>
      </c>
      <c r="G515" s="30">
        <v>3</v>
      </c>
      <c r="H515" s="77">
        <f>'Прил.5'!J515</f>
        <v>5760</v>
      </c>
    </row>
    <row r="516" spans="2:8" ht="25.5" hidden="1">
      <c r="B516" s="43" t="s">
        <v>0</v>
      </c>
      <c r="C516" s="62">
        <v>1000</v>
      </c>
      <c r="D516" s="62">
        <v>1004</v>
      </c>
      <c r="E516" s="62" t="s">
        <v>604</v>
      </c>
      <c r="F516" s="29"/>
      <c r="G516" s="29"/>
      <c r="H516" s="77">
        <f>'Прил.5'!J516</f>
        <v>682.9</v>
      </c>
    </row>
    <row r="517" spans="2:8" ht="12.75" hidden="1">
      <c r="B517" s="36" t="s">
        <v>532</v>
      </c>
      <c r="C517" s="62">
        <v>1000</v>
      </c>
      <c r="D517" s="62">
        <v>1004</v>
      </c>
      <c r="E517" s="62" t="s">
        <v>604</v>
      </c>
      <c r="F517" s="30" t="s">
        <v>599</v>
      </c>
      <c r="G517" s="29"/>
      <c r="H517" s="77">
        <f>'Прил.5'!J517</f>
        <v>682.9</v>
      </c>
    </row>
    <row r="518" spans="2:8" ht="12.75" hidden="1">
      <c r="B518" s="36" t="s">
        <v>134</v>
      </c>
      <c r="C518" s="62">
        <v>1000</v>
      </c>
      <c r="D518" s="62">
        <v>1004</v>
      </c>
      <c r="E518" s="62" t="s">
        <v>604</v>
      </c>
      <c r="F518" s="30" t="s">
        <v>133</v>
      </c>
      <c r="G518" s="29"/>
      <c r="H518" s="77">
        <f>'Прил.5'!J518</f>
        <v>682.9</v>
      </c>
    </row>
    <row r="519" spans="2:8" ht="12.75" hidden="1">
      <c r="B519" s="36" t="s">
        <v>382</v>
      </c>
      <c r="C519" s="62">
        <v>1000</v>
      </c>
      <c r="D519" s="62">
        <v>1004</v>
      </c>
      <c r="E519" s="62" t="s">
        <v>604</v>
      </c>
      <c r="F519" s="30" t="s">
        <v>133</v>
      </c>
      <c r="G519" s="30">
        <v>3</v>
      </c>
      <c r="H519" s="77">
        <f>'Прил.5'!J519</f>
        <v>682.9</v>
      </c>
    </row>
    <row r="520" spans="2:8" ht="38.25" hidden="1">
      <c r="B520" s="36" t="s">
        <v>448</v>
      </c>
      <c r="C520" s="62">
        <v>1000</v>
      </c>
      <c r="D520" s="62">
        <v>1004</v>
      </c>
      <c r="E520" s="62" t="s">
        <v>647</v>
      </c>
      <c r="F520" s="30"/>
      <c r="G520" s="30"/>
      <c r="H520" s="77">
        <f>'Прил.5'!J520</f>
        <v>45.2</v>
      </c>
    </row>
    <row r="521" spans="2:8" ht="12.75" hidden="1">
      <c r="B521" s="36" t="s">
        <v>532</v>
      </c>
      <c r="C521" s="62">
        <v>1000</v>
      </c>
      <c r="D521" s="62">
        <v>1004</v>
      </c>
      <c r="E521" s="62" t="s">
        <v>647</v>
      </c>
      <c r="F521" s="30" t="s">
        <v>599</v>
      </c>
      <c r="G521" s="29"/>
      <c r="H521" s="77">
        <f>'Прил.5'!J521</f>
        <v>45.2</v>
      </c>
    </row>
    <row r="522" spans="2:8" ht="12.75" hidden="1">
      <c r="B522" s="36" t="s">
        <v>134</v>
      </c>
      <c r="C522" s="62">
        <v>1000</v>
      </c>
      <c r="D522" s="62">
        <v>1004</v>
      </c>
      <c r="E522" s="62" t="s">
        <v>647</v>
      </c>
      <c r="F522" s="30" t="s">
        <v>133</v>
      </c>
      <c r="G522" s="29"/>
      <c r="H522" s="77">
        <f>'Прил.5'!J522</f>
        <v>45.2</v>
      </c>
    </row>
    <row r="523" spans="2:8" ht="12.75" hidden="1">
      <c r="B523" s="36" t="s">
        <v>382</v>
      </c>
      <c r="C523" s="62">
        <v>1000</v>
      </c>
      <c r="D523" s="62">
        <v>1004</v>
      </c>
      <c r="E523" s="62" t="s">
        <v>647</v>
      </c>
      <c r="F523" s="30" t="s">
        <v>133</v>
      </c>
      <c r="G523" s="30">
        <v>3</v>
      </c>
      <c r="H523" s="77">
        <f>'Прил.5'!J523</f>
        <v>45.2</v>
      </c>
    </row>
    <row r="524" spans="2:8" ht="51" hidden="1">
      <c r="B524" s="43" t="s">
        <v>1</v>
      </c>
      <c r="C524" s="62">
        <v>1000</v>
      </c>
      <c r="D524" s="62">
        <v>1004</v>
      </c>
      <c r="E524" s="62" t="s">
        <v>605</v>
      </c>
      <c r="F524" s="29"/>
      <c r="G524" s="29"/>
      <c r="H524" s="77">
        <f>'Прил.5'!J524</f>
        <v>7.700000000000001</v>
      </c>
    </row>
    <row r="525" spans="2:8" ht="12.75" hidden="1">
      <c r="B525" s="36" t="s">
        <v>532</v>
      </c>
      <c r="C525" s="62">
        <v>1000</v>
      </c>
      <c r="D525" s="62">
        <v>1004</v>
      </c>
      <c r="E525" s="62" t="s">
        <v>605</v>
      </c>
      <c r="F525" s="30" t="s">
        <v>599</v>
      </c>
      <c r="G525" s="30"/>
      <c r="H525" s="77">
        <f>'Прил.5'!J525</f>
        <v>7.700000000000001</v>
      </c>
    </row>
    <row r="526" spans="2:8" ht="12.75" hidden="1">
      <c r="B526" s="36" t="s">
        <v>134</v>
      </c>
      <c r="C526" s="62">
        <v>1000</v>
      </c>
      <c r="D526" s="62">
        <v>1004</v>
      </c>
      <c r="E526" s="62" t="s">
        <v>605</v>
      </c>
      <c r="F526" s="30" t="s">
        <v>133</v>
      </c>
      <c r="G526" s="30"/>
      <c r="H526" s="77">
        <f>'Прил.5'!J526</f>
        <v>7.700000000000001</v>
      </c>
    </row>
    <row r="527" spans="2:8" ht="12.75" hidden="1">
      <c r="B527" s="36" t="s">
        <v>382</v>
      </c>
      <c r="C527" s="62">
        <v>1000</v>
      </c>
      <c r="D527" s="62">
        <v>1004</v>
      </c>
      <c r="E527" s="62" t="s">
        <v>605</v>
      </c>
      <c r="F527" s="30" t="s">
        <v>133</v>
      </c>
      <c r="G527" s="30">
        <v>3</v>
      </c>
      <c r="H527" s="77">
        <f>'Прил.5'!J527</f>
        <v>7.700000000000001</v>
      </c>
    </row>
    <row r="528" spans="2:8" ht="25.5" hidden="1">
      <c r="B528" s="43" t="s">
        <v>2</v>
      </c>
      <c r="C528" s="62">
        <v>1000</v>
      </c>
      <c r="D528" s="62">
        <v>1004</v>
      </c>
      <c r="E528" s="62" t="s">
        <v>606</v>
      </c>
      <c r="F528" s="29"/>
      <c r="G528" s="29"/>
      <c r="H528" s="77">
        <f>'Прил.5'!J528</f>
        <v>3261.3</v>
      </c>
    </row>
    <row r="529" spans="2:8" ht="12.75" hidden="1">
      <c r="B529" s="36" t="s">
        <v>532</v>
      </c>
      <c r="C529" s="62">
        <v>1000</v>
      </c>
      <c r="D529" s="62">
        <v>1004</v>
      </c>
      <c r="E529" s="62" t="s">
        <v>606</v>
      </c>
      <c r="F529" s="30" t="s">
        <v>599</v>
      </c>
      <c r="G529" s="30"/>
      <c r="H529" s="77">
        <f>'Прил.5'!J529</f>
        <v>3261.3</v>
      </c>
    </row>
    <row r="530" spans="2:8" ht="12.75" hidden="1">
      <c r="B530" s="36" t="s">
        <v>23</v>
      </c>
      <c r="C530" s="62">
        <v>1000</v>
      </c>
      <c r="D530" s="62">
        <v>1004</v>
      </c>
      <c r="E530" s="62" t="s">
        <v>606</v>
      </c>
      <c r="F530" s="30" t="s">
        <v>632</v>
      </c>
      <c r="G530" s="30"/>
      <c r="H530" s="77">
        <f>'Прил.5'!J530</f>
        <v>3261.3</v>
      </c>
    </row>
    <row r="531" spans="2:8" ht="12.75" hidden="1">
      <c r="B531" s="36" t="s">
        <v>382</v>
      </c>
      <c r="C531" s="62">
        <v>1000</v>
      </c>
      <c r="D531" s="62">
        <v>1004</v>
      </c>
      <c r="E531" s="62" t="s">
        <v>606</v>
      </c>
      <c r="F531" s="30" t="s">
        <v>632</v>
      </c>
      <c r="G531" s="30">
        <v>3</v>
      </c>
      <c r="H531" s="77">
        <f>'Прил.5'!J531</f>
        <v>3261.3</v>
      </c>
    </row>
    <row r="532" spans="2:8" ht="25.5" hidden="1">
      <c r="B532" s="43" t="s">
        <v>3</v>
      </c>
      <c r="C532" s="62">
        <v>1000</v>
      </c>
      <c r="D532" s="62">
        <v>1004</v>
      </c>
      <c r="E532" s="62" t="s">
        <v>607</v>
      </c>
      <c r="F532" s="30"/>
      <c r="G532" s="30"/>
      <c r="H532" s="77">
        <f>'Прил.5'!J532</f>
        <v>100</v>
      </c>
    </row>
    <row r="533" spans="2:8" ht="12.75" hidden="1">
      <c r="B533" s="36" t="s">
        <v>532</v>
      </c>
      <c r="C533" s="62">
        <v>1000</v>
      </c>
      <c r="D533" s="62">
        <v>1004</v>
      </c>
      <c r="E533" s="62" t="s">
        <v>607</v>
      </c>
      <c r="F533" s="30" t="s">
        <v>599</v>
      </c>
      <c r="G533" s="30"/>
      <c r="H533" s="77">
        <f>'Прил.5'!J533</f>
        <v>100</v>
      </c>
    </row>
    <row r="534" spans="2:8" ht="12.75" hidden="1">
      <c r="B534" s="36" t="s">
        <v>23</v>
      </c>
      <c r="C534" s="62">
        <v>1000</v>
      </c>
      <c r="D534" s="62">
        <v>1004</v>
      </c>
      <c r="E534" s="62" t="s">
        <v>607</v>
      </c>
      <c r="F534" s="30" t="s">
        <v>632</v>
      </c>
      <c r="G534" s="30"/>
      <c r="H534" s="77">
        <f>'Прил.5'!J534</f>
        <v>100</v>
      </c>
    </row>
    <row r="535" spans="2:8" ht="12.75" hidden="1">
      <c r="B535" s="36" t="s">
        <v>382</v>
      </c>
      <c r="C535" s="62">
        <v>1000</v>
      </c>
      <c r="D535" s="62">
        <v>1004</v>
      </c>
      <c r="E535" s="62" t="s">
        <v>607</v>
      </c>
      <c r="F535" s="30" t="s">
        <v>632</v>
      </c>
      <c r="G535" s="30">
        <v>3</v>
      </c>
      <c r="H535" s="77">
        <f>'Прил.5'!J535</f>
        <v>100</v>
      </c>
    </row>
    <row r="536" spans="2:8" ht="12.75">
      <c r="B536" s="36" t="s">
        <v>320</v>
      </c>
      <c r="C536" s="30" t="s">
        <v>374</v>
      </c>
      <c r="D536" s="30" t="s">
        <v>378</v>
      </c>
      <c r="E536" s="30"/>
      <c r="F536" s="30"/>
      <c r="G536" s="30"/>
      <c r="H536" s="77">
        <f>'Прил.5'!J536</f>
        <v>942.5999999999999</v>
      </c>
    </row>
    <row r="537" spans="2:8" ht="12.75" hidden="1">
      <c r="B537" s="43" t="s">
        <v>409</v>
      </c>
      <c r="C537" s="30" t="s">
        <v>374</v>
      </c>
      <c r="D537" s="30" t="s">
        <v>378</v>
      </c>
      <c r="E537" s="62" t="s">
        <v>410</v>
      </c>
      <c r="F537" s="30"/>
      <c r="G537" s="30"/>
      <c r="H537" s="77">
        <f>'Прил.5'!J537</f>
        <v>942.5999999999999</v>
      </c>
    </row>
    <row r="538" spans="2:8" ht="12.75" hidden="1">
      <c r="B538" s="36" t="s">
        <v>4</v>
      </c>
      <c r="C538" s="30" t="s">
        <v>374</v>
      </c>
      <c r="D538" s="30" t="s">
        <v>378</v>
      </c>
      <c r="E538" s="30" t="s">
        <v>608</v>
      </c>
      <c r="F538" s="30"/>
      <c r="G538" s="30"/>
      <c r="H538" s="77">
        <f>'Прил.5'!J538</f>
        <v>942.5999999999999</v>
      </c>
    </row>
    <row r="539" spans="2:8" ht="25.5" hidden="1">
      <c r="B539" s="36" t="s">
        <v>412</v>
      </c>
      <c r="C539" s="30" t="s">
        <v>374</v>
      </c>
      <c r="D539" s="30" t="s">
        <v>378</v>
      </c>
      <c r="E539" s="30" t="s">
        <v>608</v>
      </c>
      <c r="F539" s="30" t="s">
        <v>214</v>
      </c>
      <c r="G539" s="30"/>
      <c r="H539" s="77">
        <f>'Прил.5'!J539</f>
        <v>882.1</v>
      </c>
    </row>
    <row r="540" spans="2:8" ht="12.75" hidden="1">
      <c r="B540" s="36" t="s">
        <v>413</v>
      </c>
      <c r="C540" s="30" t="s">
        <v>374</v>
      </c>
      <c r="D540" s="30" t="s">
        <v>378</v>
      </c>
      <c r="E540" s="30" t="s">
        <v>608</v>
      </c>
      <c r="F540" s="30" t="s">
        <v>414</v>
      </c>
      <c r="G540" s="30"/>
      <c r="H540" s="77">
        <f>'Прил.5'!J540</f>
        <v>882.1</v>
      </c>
    </row>
    <row r="541" spans="2:8" ht="12.75" hidden="1">
      <c r="B541" s="36" t="s">
        <v>408</v>
      </c>
      <c r="C541" s="30" t="s">
        <v>374</v>
      </c>
      <c r="D541" s="30" t="s">
        <v>378</v>
      </c>
      <c r="E541" s="30" t="s">
        <v>608</v>
      </c>
      <c r="F541" s="30" t="s">
        <v>414</v>
      </c>
      <c r="G541" s="30" t="s">
        <v>397</v>
      </c>
      <c r="H541" s="77">
        <f>'Прил.5'!J541</f>
        <v>120.3</v>
      </c>
    </row>
    <row r="542" spans="2:8" ht="12.75" hidden="1">
      <c r="B542" s="36" t="s">
        <v>382</v>
      </c>
      <c r="C542" s="30" t="s">
        <v>374</v>
      </c>
      <c r="D542" s="30" t="s">
        <v>378</v>
      </c>
      <c r="E542" s="30" t="s">
        <v>608</v>
      </c>
      <c r="F542" s="30" t="s">
        <v>414</v>
      </c>
      <c r="G542" s="30">
        <v>3</v>
      </c>
      <c r="H542" s="77">
        <f>'Прил.5'!J542</f>
        <v>761.8</v>
      </c>
    </row>
    <row r="543" spans="2:8" ht="12.75" hidden="1">
      <c r="B543" s="43" t="s">
        <v>419</v>
      </c>
      <c r="C543" s="30" t="s">
        <v>374</v>
      </c>
      <c r="D543" s="30" t="s">
        <v>378</v>
      </c>
      <c r="E543" s="30" t="s">
        <v>608</v>
      </c>
      <c r="F543" s="30" t="s">
        <v>420</v>
      </c>
      <c r="G543" s="30"/>
      <c r="H543" s="77">
        <f>'Прил.5'!J543</f>
        <v>48.9</v>
      </c>
    </row>
    <row r="544" spans="2:8" ht="12.75" hidden="1">
      <c r="B544" s="43" t="s">
        <v>421</v>
      </c>
      <c r="C544" s="30" t="s">
        <v>374</v>
      </c>
      <c r="D544" s="30" t="s">
        <v>378</v>
      </c>
      <c r="E544" s="30" t="s">
        <v>608</v>
      </c>
      <c r="F544" s="30" t="s">
        <v>422</v>
      </c>
      <c r="G544" s="30"/>
      <c r="H544" s="77">
        <f>'Прил.5'!J544</f>
        <v>48.9</v>
      </c>
    </row>
    <row r="545" spans="2:8" ht="12.75" hidden="1">
      <c r="B545" s="36" t="s">
        <v>382</v>
      </c>
      <c r="C545" s="30" t="s">
        <v>374</v>
      </c>
      <c r="D545" s="30" t="s">
        <v>378</v>
      </c>
      <c r="E545" s="30" t="s">
        <v>608</v>
      </c>
      <c r="F545" s="30" t="s">
        <v>422</v>
      </c>
      <c r="G545" s="30">
        <v>3</v>
      </c>
      <c r="H545" s="77">
        <f>'Прил.5'!J545</f>
        <v>48.9</v>
      </c>
    </row>
    <row r="546" spans="2:8" ht="12.75" hidden="1">
      <c r="B546" s="43" t="s">
        <v>424</v>
      </c>
      <c r="C546" s="30" t="s">
        <v>374</v>
      </c>
      <c r="D546" s="30" t="s">
        <v>378</v>
      </c>
      <c r="E546" s="30" t="s">
        <v>608</v>
      </c>
      <c r="F546" s="30" t="s">
        <v>98</v>
      </c>
      <c r="G546" s="30"/>
      <c r="H546" s="77">
        <f>'Прил.5'!J546</f>
        <v>11.6</v>
      </c>
    </row>
    <row r="547" spans="2:8" ht="12.75" hidden="1">
      <c r="B547" s="43" t="s">
        <v>425</v>
      </c>
      <c r="C547" s="30" t="s">
        <v>374</v>
      </c>
      <c r="D547" s="30" t="s">
        <v>378</v>
      </c>
      <c r="E547" s="30" t="s">
        <v>608</v>
      </c>
      <c r="F547" s="30" t="s">
        <v>426</v>
      </c>
      <c r="G547" s="30"/>
      <c r="H547" s="77">
        <f>'Прил.5'!J547</f>
        <v>11.6</v>
      </c>
    </row>
    <row r="548" spans="2:8" ht="12.75" hidden="1">
      <c r="B548" s="36" t="s">
        <v>408</v>
      </c>
      <c r="C548" s="30" t="s">
        <v>374</v>
      </c>
      <c r="D548" s="30" t="s">
        <v>378</v>
      </c>
      <c r="E548" s="30" t="s">
        <v>608</v>
      </c>
      <c r="F548" s="30" t="s">
        <v>426</v>
      </c>
      <c r="G548" s="30" t="s">
        <v>397</v>
      </c>
      <c r="H548" s="77">
        <f>'Прил.5'!J548</f>
        <v>11.6</v>
      </c>
    </row>
    <row r="549" spans="2:8" ht="12.75">
      <c r="B549" s="49" t="s">
        <v>36</v>
      </c>
      <c r="C549" s="29" t="s">
        <v>379</v>
      </c>
      <c r="D549" s="29"/>
      <c r="E549" s="29"/>
      <c r="F549" s="29"/>
      <c r="G549" s="29"/>
      <c r="H549" s="85">
        <f>'Прил.5'!J549</f>
        <v>49.7</v>
      </c>
    </row>
    <row r="550" spans="2:8" ht="12.75" hidden="1">
      <c r="B550" s="49" t="s">
        <v>408</v>
      </c>
      <c r="C550" s="29"/>
      <c r="D550" s="29"/>
      <c r="E550" s="29"/>
      <c r="F550" s="29"/>
      <c r="G550" s="29" t="s">
        <v>397</v>
      </c>
      <c r="H550" s="85">
        <f>'Прил.5'!J550</f>
        <v>49.7</v>
      </c>
    </row>
    <row r="551" spans="2:8" ht="12.75">
      <c r="B551" s="36" t="s">
        <v>283</v>
      </c>
      <c r="C551" s="30" t="s">
        <v>379</v>
      </c>
      <c r="D551" s="30" t="s">
        <v>282</v>
      </c>
      <c r="E551" s="30"/>
      <c r="F551" s="30"/>
      <c r="G551" s="30"/>
      <c r="H551" s="77">
        <f>'Прил.5'!J551</f>
        <v>49.7</v>
      </c>
    </row>
    <row r="552" spans="2:8" ht="12.75" hidden="1">
      <c r="B552" s="36" t="s">
        <v>609</v>
      </c>
      <c r="C552" s="30" t="s">
        <v>379</v>
      </c>
      <c r="D552" s="30" t="s">
        <v>282</v>
      </c>
      <c r="E552" s="30" t="s">
        <v>610</v>
      </c>
      <c r="F552" s="30"/>
      <c r="G552" s="30"/>
      <c r="H552" s="77">
        <f>'Прил.5'!J552</f>
        <v>49.7</v>
      </c>
    </row>
    <row r="553" spans="2:8" ht="12.75" hidden="1">
      <c r="B553" s="43" t="s">
        <v>611</v>
      </c>
      <c r="C553" s="30" t="s">
        <v>379</v>
      </c>
      <c r="D553" s="30" t="s">
        <v>282</v>
      </c>
      <c r="E553" s="30" t="s">
        <v>612</v>
      </c>
      <c r="F553" s="19"/>
      <c r="G553" s="30"/>
      <c r="H553" s="77">
        <f>'Прил.5'!J553</f>
        <v>49.7</v>
      </c>
    </row>
    <row r="554" spans="2:8" ht="12.75" hidden="1">
      <c r="B554" s="43" t="s">
        <v>419</v>
      </c>
      <c r="C554" s="30" t="s">
        <v>379</v>
      </c>
      <c r="D554" s="30" t="s">
        <v>282</v>
      </c>
      <c r="E554" s="30" t="s">
        <v>612</v>
      </c>
      <c r="F554" s="30" t="s">
        <v>420</v>
      </c>
      <c r="G554" s="30"/>
      <c r="H554" s="77">
        <f>'Прил.5'!J554</f>
        <v>49.7</v>
      </c>
    </row>
    <row r="555" spans="2:8" ht="12.75" hidden="1">
      <c r="B555" s="43" t="s">
        <v>421</v>
      </c>
      <c r="C555" s="30" t="s">
        <v>379</v>
      </c>
      <c r="D555" s="30" t="s">
        <v>282</v>
      </c>
      <c r="E555" s="30" t="s">
        <v>612</v>
      </c>
      <c r="F555" s="30" t="s">
        <v>422</v>
      </c>
      <c r="G555" s="30"/>
      <c r="H555" s="77">
        <f>'Прил.5'!J555</f>
        <v>49.7</v>
      </c>
    </row>
    <row r="556" spans="2:8" ht="12.75" hidden="1">
      <c r="B556" s="36" t="s">
        <v>408</v>
      </c>
      <c r="C556" s="30" t="s">
        <v>379</v>
      </c>
      <c r="D556" s="30" t="s">
        <v>282</v>
      </c>
      <c r="E556" s="30" t="s">
        <v>612</v>
      </c>
      <c r="F556" s="30" t="s">
        <v>422</v>
      </c>
      <c r="G556" s="30">
        <v>2</v>
      </c>
      <c r="H556" s="77">
        <f>'Прил.5'!J556</f>
        <v>49.7</v>
      </c>
    </row>
    <row r="557" spans="2:8" ht="12.75">
      <c r="B557" s="49" t="s">
        <v>49</v>
      </c>
      <c r="C557" s="29" t="s">
        <v>41</v>
      </c>
      <c r="D557" s="29"/>
      <c r="E557" s="29"/>
      <c r="F557" s="29"/>
      <c r="G557" s="29"/>
      <c r="H557" s="85">
        <f>'Прил.5'!J557</f>
        <v>10.4</v>
      </c>
    </row>
    <row r="558" spans="2:8" ht="12.75" hidden="1">
      <c r="B558" s="49" t="s">
        <v>408</v>
      </c>
      <c r="C558" s="29"/>
      <c r="D558" s="29"/>
      <c r="E558" s="29"/>
      <c r="F558" s="29"/>
      <c r="G558" s="29" t="s">
        <v>397</v>
      </c>
      <c r="H558" s="85">
        <f>'Прил.5'!J558</f>
        <v>10.4</v>
      </c>
    </row>
    <row r="559" spans="2:8" ht="12.75">
      <c r="B559" s="36" t="s">
        <v>51</v>
      </c>
      <c r="C559" s="30" t="s">
        <v>41</v>
      </c>
      <c r="D559" s="30" t="s">
        <v>50</v>
      </c>
      <c r="E559" s="30"/>
      <c r="F559" s="30"/>
      <c r="G559" s="30"/>
      <c r="H559" s="77">
        <f>'Прил.5'!J559</f>
        <v>10.4</v>
      </c>
    </row>
    <row r="560" spans="2:8" ht="12.75" hidden="1">
      <c r="B560" s="43" t="s">
        <v>409</v>
      </c>
      <c r="C560" s="30" t="s">
        <v>41</v>
      </c>
      <c r="D560" s="30" t="s">
        <v>50</v>
      </c>
      <c r="E560" s="30" t="s">
        <v>410</v>
      </c>
      <c r="F560" s="30"/>
      <c r="G560" s="30"/>
      <c r="H560" s="77">
        <f>'Прил.5'!J560</f>
        <v>10.4</v>
      </c>
    </row>
    <row r="561" spans="2:8" ht="12.75" hidden="1">
      <c r="B561" s="36" t="s">
        <v>5</v>
      </c>
      <c r="C561" s="30" t="s">
        <v>41</v>
      </c>
      <c r="D561" s="30" t="s">
        <v>50</v>
      </c>
      <c r="E561" s="30" t="s">
        <v>242</v>
      </c>
      <c r="F561" s="30"/>
      <c r="G561" s="30"/>
      <c r="H561" s="77">
        <f>'Прил.5'!J561</f>
        <v>10.4</v>
      </c>
    </row>
    <row r="562" spans="2:8" ht="12.75" hidden="1">
      <c r="B562" s="43" t="s">
        <v>613</v>
      </c>
      <c r="C562" s="30" t="s">
        <v>41</v>
      </c>
      <c r="D562" s="30" t="s">
        <v>50</v>
      </c>
      <c r="E562" s="30" t="s">
        <v>242</v>
      </c>
      <c r="F562" s="30" t="s">
        <v>614</v>
      </c>
      <c r="G562" s="30"/>
      <c r="H562" s="77">
        <f>'Прил.5'!J562</f>
        <v>10.4</v>
      </c>
    </row>
    <row r="563" spans="2:8" ht="12.75" hidden="1">
      <c r="B563" s="36" t="s">
        <v>245</v>
      </c>
      <c r="C563" s="30" t="s">
        <v>41</v>
      </c>
      <c r="D563" s="30" t="s">
        <v>50</v>
      </c>
      <c r="E563" s="30" t="s">
        <v>242</v>
      </c>
      <c r="F563" s="30" t="s">
        <v>244</v>
      </c>
      <c r="G563" s="30"/>
      <c r="H563" s="77">
        <f>'Прил.5'!J563</f>
        <v>10.4</v>
      </c>
    </row>
    <row r="564" spans="2:8" ht="12.75" hidden="1">
      <c r="B564" s="36" t="s">
        <v>408</v>
      </c>
      <c r="C564" s="30" t="s">
        <v>41</v>
      </c>
      <c r="D564" s="30" t="s">
        <v>50</v>
      </c>
      <c r="E564" s="30" t="s">
        <v>242</v>
      </c>
      <c r="F564" s="30" t="s">
        <v>244</v>
      </c>
      <c r="G564" s="30">
        <v>2</v>
      </c>
      <c r="H564" s="77">
        <f>'Прил.5'!J564</f>
        <v>10.4</v>
      </c>
    </row>
    <row r="565" spans="2:8" ht="12.75">
      <c r="B565" s="49" t="s">
        <v>334</v>
      </c>
      <c r="C565" s="29" t="s">
        <v>333</v>
      </c>
      <c r="D565" s="29"/>
      <c r="E565" s="29"/>
      <c r="F565" s="29"/>
      <c r="G565" s="29"/>
      <c r="H565" s="85">
        <f>'Прил.5'!J565</f>
        <v>8527.199999999999</v>
      </c>
    </row>
    <row r="566" spans="2:8" ht="12.75" hidden="1">
      <c r="B566" s="41" t="s">
        <v>408</v>
      </c>
      <c r="C566" s="42"/>
      <c r="D566" s="42"/>
      <c r="E566" s="42"/>
      <c r="F566" s="42"/>
      <c r="G566" s="42">
        <v>2</v>
      </c>
      <c r="H566" s="85">
        <f>'Прил.5'!J566</f>
        <v>648.8</v>
      </c>
    </row>
    <row r="567" spans="2:8" ht="12.75" hidden="1">
      <c r="B567" s="41" t="s">
        <v>382</v>
      </c>
      <c r="C567" s="42"/>
      <c r="D567" s="42"/>
      <c r="E567" s="42"/>
      <c r="F567" s="42"/>
      <c r="G567" s="42">
        <v>3</v>
      </c>
      <c r="H567" s="85">
        <f>'Прил.5'!J567</f>
        <v>7878.4</v>
      </c>
    </row>
    <row r="568" spans="2:8" ht="12.75">
      <c r="B568" s="36" t="s">
        <v>336</v>
      </c>
      <c r="C568" s="30" t="s">
        <v>333</v>
      </c>
      <c r="D568" s="30" t="s">
        <v>335</v>
      </c>
      <c r="E568" s="30"/>
      <c r="F568" s="30"/>
      <c r="G568" s="30"/>
      <c r="H568" s="77">
        <f>'Прил.5'!J568</f>
        <v>7878.4</v>
      </c>
    </row>
    <row r="569" spans="2:8" ht="12.75" hidden="1">
      <c r="B569" s="43" t="s">
        <v>409</v>
      </c>
      <c r="C569" s="30" t="s">
        <v>333</v>
      </c>
      <c r="D569" s="30" t="s">
        <v>335</v>
      </c>
      <c r="E569" s="30" t="s">
        <v>410</v>
      </c>
      <c r="F569" s="30"/>
      <c r="G569" s="30"/>
      <c r="H569" s="77">
        <f>'Прил.5'!J569</f>
        <v>7878.4</v>
      </c>
    </row>
    <row r="570" spans="2:8" ht="25.5" hidden="1">
      <c r="B570" s="36" t="s">
        <v>6</v>
      </c>
      <c r="C570" s="30" t="s">
        <v>333</v>
      </c>
      <c r="D570" s="30" t="s">
        <v>335</v>
      </c>
      <c r="E570" s="30" t="s">
        <v>615</v>
      </c>
      <c r="F570" s="30"/>
      <c r="G570" s="30"/>
      <c r="H570" s="77">
        <f>'Прил.5'!J570</f>
        <v>7878.4</v>
      </c>
    </row>
    <row r="571" spans="2:8" ht="12.75" hidden="1">
      <c r="B571" s="47" t="s">
        <v>253</v>
      </c>
      <c r="C571" s="30" t="s">
        <v>333</v>
      </c>
      <c r="D571" s="30" t="s">
        <v>335</v>
      </c>
      <c r="E571" s="30" t="s">
        <v>615</v>
      </c>
      <c r="F571" s="30" t="s">
        <v>487</v>
      </c>
      <c r="G571" s="30"/>
      <c r="H571" s="77">
        <f>'Прил.5'!J571</f>
        <v>7878.4</v>
      </c>
    </row>
    <row r="572" spans="2:8" ht="12.75" hidden="1">
      <c r="B572" s="47" t="s">
        <v>247</v>
      </c>
      <c r="C572" s="30" t="s">
        <v>333</v>
      </c>
      <c r="D572" s="30" t="s">
        <v>335</v>
      </c>
      <c r="E572" s="30" t="s">
        <v>615</v>
      </c>
      <c r="F572" s="30" t="s">
        <v>246</v>
      </c>
      <c r="G572" s="30"/>
      <c r="H572" s="77">
        <f>'Прил.5'!J572</f>
        <v>7878.4</v>
      </c>
    </row>
    <row r="573" spans="2:8" ht="12.75" hidden="1">
      <c r="B573" s="47" t="s">
        <v>382</v>
      </c>
      <c r="C573" s="30" t="s">
        <v>333</v>
      </c>
      <c r="D573" s="30" t="s">
        <v>335</v>
      </c>
      <c r="E573" s="30" t="s">
        <v>615</v>
      </c>
      <c r="F573" s="30" t="s">
        <v>246</v>
      </c>
      <c r="G573" s="30">
        <v>3</v>
      </c>
      <c r="H573" s="77">
        <f>'Прил.5'!J573</f>
        <v>7878.4</v>
      </c>
    </row>
    <row r="574" spans="2:8" ht="12.75">
      <c r="B574" s="36" t="s">
        <v>338</v>
      </c>
      <c r="C574" s="30" t="s">
        <v>333</v>
      </c>
      <c r="D574" s="30" t="s">
        <v>337</v>
      </c>
      <c r="E574" s="30"/>
      <c r="F574" s="30"/>
      <c r="G574" s="30"/>
      <c r="H574" s="77">
        <f>'Прил.5'!J574</f>
        <v>648.8</v>
      </c>
    </row>
    <row r="575" spans="2:8" ht="12.75" hidden="1">
      <c r="B575" s="43" t="s">
        <v>409</v>
      </c>
      <c r="C575" s="30" t="s">
        <v>333</v>
      </c>
      <c r="D575" s="30" t="s">
        <v>337</v>
      </c>
      <c r="E575" s="30" t="s">
        <v>410</v>
      </c>
      <c r="F575" s="30"/>
      <c r="G575" s="30"/>
      <c r="H575" s="77">
        <f>'Прил.5'!J575</f>
        <v>648.8</v>
      </c>
    </row>
    <row r="576" spans="2:8" ht="12.75" hidden="1">
      <c r="B576" s="36" t="s">
        <v>7</v>
      </c>
      <c r="C576" s="30" t="s">
        <v>333</v>
      </c>
      <c r="D576" s="30" t="s">
        <v>337</v>
      </c>
      <c r="E576" s="30" t="s">
        <v>616</v>
      </c>
      <c r="F576" s="30"/>
      <c r="G576" s="30"/>
      <c r="H576" s="77">
        <f>'Прил.5'!J576</f>
        <v>648.8</v>
      </c>
    </row>
    <row r="577" spans="2:8" ht="12.75" hidden="1">
      <c r="B577" s="47" t="s">
        <v>253</v>
      </c>
      <c r="C577" s="30" t="s">
        <v>333</v>
      </c>
      <c r="D577" s="30" t="s">
        <v>337</v>
      </c>
      <c r="E577" s="30" t="s">
        <v>616</v>
      </c>
      <c r="F577" s="30" t="s">
        <v>487</v>
      </c>
      <c r="G577" s="30"/>
      <c r="H577" s="77">
        <f>'Прил.5'!J577</f>
        <v>648.8</v>
      </c>
    </row>
    <row r="578" spans="2:8" ht="12.75" hidden="1">
      <c r="B578" s="47" t="s">
        <v>249</v>
      </c>
      <c r="C578" s="30" t="s">
        <v>333</v>
      </c>
      <c r="D578" s="30" t="s">
        <v>337</v>
      </c>
      <c r="E578" s="30" t="s">
        <v>616</v>
      </c>
      <c r="F578" s="30" t="s">
        <v>248</v>
      </c>
      <c r="G578" s="30"/>
      <c r="H578" s="77">
        <f>'Прил.5'!J578</f>
        <v>648.8</v>
      </c>
    </row>
    <row r="579" spans="2:8" ht="12.75" hidden="1">
      <c r="B579" s="47" t="s">
        <v>408</v>
      </c>
      <c r="C579" s="30" t="s">
        <v>333</v>
      </c>
      <c r="D579" s="30" t="s">
        <v>337</v>
      </c>
      <c r="E579" s="30" t="s">
        <v>616</v>
      </c>
      <c r="F579" s="30" t="s">
        <v>248</v>
      </c>
      <c r="G579" s="30">
        <v>2</v>
      </c>
      <c r="H579" s="77">
        <f>'Прил.5'!J579</f>
        <v>648.8</v>
      </c>
    </row>
    <row r="580" ht="12.75" hidden="1"/>
  </sheetData>
  <sheetProtection/>
  <autoFilter ref="B9:G619"/>
  <mergeCells count="2">
    <mergeCell ref="B8:G8"/>
    <mergeCell ref="B7:H7"/>
  </mergeCells>
  <printOptions/>
  <pageMargins left="1.24" right="0.2" top="0.65" bottom="0.27" header="0.2" footer="0.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79"/>
  <sheetViews>
    <sheetView workbookViewId="0" topLeftCell="A1">
      <pane xSplit="7" ySplit="9" topLeftCell="H557" activePane="bottomRight" state="frozen"/>
      <selection pane="topLeft" activeCell="B32" sqref="B32:B33"/>
      <selection pane="topRight" activeCell="B32" sqref="B32:B33"/>
      <selection pane="bottomLeft" activeCell="B32" sqref="B32:B33"/>
      <selection pane="bottomRight" activeCell="B32" sqref="B32:B33"/>
    </sheetView>
  </sheetViews>
  <sheetFormatPr defaultColWidth="9.00390625" defaultRowHeight="12.75"/>
  <cols>
    <col min="1" max="1" width="9.125" style="25" customWidth="1"/>
    <col min="2" max="2" width="129.125" style="46" customWidth="1"/>
    <col min="3" max="3" width="5.125" style="25" customWidth="1"/>
    <col min="4" max="4" width="5.25390625" style="25" customWidth="1"/>
    <col min="5" max="5" width="10.25390625" style="25" customWidth="1"/>
    <col min="6" max="6" width="7.125" style="25" customWidth="1"/>
    <col min="7" max="7" width="3.125" style="25" customWidth="1"/>
    <col min="8" max="8" width="9.375" style="25" hidden="1" customWidth="1"/>
    <col min="9" max="9" width="9.25390625" style="25" hidden="1" customWidth="1"/>
    <col min="10" max="16384" width="9.125" style="25" customWidth="1"/>
  </cols>
  <sheetData>
    <row r="2" spans="3:10" ht="12.75">
      <c r="C2" s="24"/>
      <c r="D2" s="24"/>
      <c r="E2" s="24"/>
      <c r="F2" s="24"/>
      <c r="G2" s="24"/>
      <c r="J2" s="82" t="s">
        <v>465</v>
      </c>
    </row>
    <row r="3" spans="4:10" ht="12.75" customHeight="1">
      <c r="D3" s="26"/>
      <c r="E3" s="26"/>
      <c r="F3" s="26"/>
      <c r="G3" s="26"/>
      <c r="J3" s="97" t="s">
        <v>631</v>
      </c>
    </row>
    <row r="4" spans="4:10" ht="12.75" customHeight="1">
      <c r="D4" s="26"/>
      <c r="E4" s="26"/>
      <c r="F4" s="26"/>
      <c r="G4" s="26"/>
      <c r="J4" s="97" t="s">
        <v>466</v>
      </c>
    </row>
    <row r="5" spans="2:10" ht="12.75" customHeight="1">
      <c r="B5" s="53"/>
      <c r="D5" s="26"/>
      <c r="E5" s="26"/>
      <c r="F5" s="26"/>
      <c r="G5" s="26"/>
      <c r="J5" s="97" t="s">
        <v>468</v>
      </c>
    </row>
    <row r="6" spans="2:7" ht="12.75">
      <c r="B6" s="53"/>
      <c r="C6" s="27"/>
      <c r="D6" s="27"/>
      <c r="E6" s="27"/>
      <c r="F6" s="27"/>
      <c r="G6" s="27"/>
    </row>
    <row r="7" spans="2:10" ht="27.75" customHeight="1">
      <c r="B7" s="282" t="s">
        <v>402</v>
      </c>
      <c r="C7" s="282"/>
      <c r="D7" s="282"/>
      <c r="E7" s="282"/>
      <c r="F7" s="282"/>
      <c r="G7" s="282"/>
      <c r="H7" s="282"/>
      <c r="I7" s="282"/>
      <c r="J7" s="282"/>
    </row>
    <row r="8" spans="2:7" ht="12.75">
      <c r="B8" s="281"/>
      <c r="C8" s="281"/>
      <c r="D8" s="281"/>
      <c r="E8" s="281"/>
      <c r="F8" s="281"/>
      <c r="G8" s="281"/>
    </row>
    <row r="9" spans="2:10" ht="35.25" customHeight="1">
      <c r="B9" s="137" t="s">
        <v>303</v>
      </c>
      <c r="C9" s="42" t="s">
        <v>403</v>
      </c>
      <c r="D9" s="42" t="s">
        <v>345</v>
      </c>
      <c r="E9" s="42" t="s">
        <v>380</v>
      </c>
      <c r="F9" s="42" t="s">
        <v>321</v>
      </c>
      <c r="G9" s="138" t="s">
        <v>381</v>
      </c>
      <c r="H9" s="28" t="s">
        <v>404</v>
      </c>
      <c r="I9" s="28" t="s">
        <v>404</v>
      </c>
      <c r="J9" s="28" t="s">
        <v>404</v>
      </c>
    </row>
    <row r="10" spans="2:10" ht="12.75">
      <c r="B10" s="41" t="s">
        <v>405</v>
      </c>
      <c r="C10" s="42"/>
      <c r="D10" s="42"/>
      <c r="E10" s="42"/>
      <c r="F10" s="42"/>
      <c r="G10" s="42"/>
      <c r="H10" s="85">
        <f>H16+H147+H162+H170+H196+H227+H405+H457+H549+H557+H565</f>
        <v>196958.30000000008</v>
      </c>
      <c r="I10" s="85">
        <f>I11+I12+I13+I14+I15</f>
        <v>11295.099999999999</v>
      </c>
      <c r="J10" s="85">
        <f>H10+I10</f>
        <v>208253.40000000008</v>
      </c>
    </row>
    <row r="11" spans="2:10" ht="12.75">
      <c r="B11" s="41" t="s">
        <v>401</v>
      </c>
      <c r="C11" s="42"/>
      <c r="D11" s="42"/>
      <c r="E11" s="42"/>
      <c r="F11" s="42"/>
      <c r="G11" s="42">
        <v>1</v>
      </c>
      <c r="H11" s="85">
        <f>H406</f>
        <v>2456.2999999999997</v>
      </c>
      <c r="I11" s="85">
        <f>I406</f>
        <v>103.2</v>
      </c>
      <c r="J11" s="85">
        <f aca="true" t="shared" si="0" ref="J11:J75">H11+I11</f>
        <v>2559.4999999999995</v>
      </c>
    </row>
    <row r="12" spans="2:10" ht="12.75">
      <c r="B12" s="41" t="s">
        <v>408</v>
      </c>
      <c r="C12" s="42"/>
      <c r="D12" s="42"/>
      <c r="E12" s="42"/>
      <c r="F12" s="42"/>
      <c r="G12" s="42">
        <v>2</v>
      </c>
      <c r="H12" s="85">
        <f>H17+H148+H163+H171+H197+H228+H407+H458+H550+H558+H566</f>
        <v>79686.59999999998</v>
      </c>
      <c r="I12" s="85">
        <f>I17+I148+I163+I171+I197+I228+I407+I458+I550+I558+I566</f>
        <v>5154.8</v>
      </c>
      <c r="J12" s="85">
        <f t="shared" si="0"/>
        <v>84841.39999999998</v>
      </c>
    </row>
    <row r="13" spans="2:10" ht="12.75">
      <c r="B13" s="41" t="s">
        <v>382</v>
      </c>
      <c r="C13" s="42"/>
      <c r="D13" s="42"/>
      <c r="E13" s="42"/>
      <c r="F13" s="42"/>
      <c r="G13" s="42">
        <v>3</v>
      </c>
      <c r="H13" s="85">
        <f>H18+H172+H198+H229+H408+H459+H567</f>
        <v>105616.79999999999</v>
      </c>
      <c r="I13" s="85">
        <f>I18+I172+I198+I229+I408+I459+I567</f>
        <v>2619.4</v>
      </c>
      <c r="J13" s="85">
        <f t="shared" si="0"/>
        <v>108236.19999999998</v>
      </c>
    </row>
    <row r="14" spans="2:12" ht="12.75">
      <c r="B14" s="41" t="s">
        <v>383</v>
      </c>
      <c r="C14" s="42"/>
      <c r="D14" s="42"/>
      <c r="E14" s="42"/>
      <c r="F14" s="42"/>
      <c r="G14" s="42">
        <v>4</v>
      </c>
      <c r="H14" s="85">
        <f>H149+H230+H409+H460</f>
        <v>8156.1</v>
      </c>
      <c r="I14" s="85">
        <f>I149+I230+I409+I460+I19</f>
        <v>3417.7</v>
      </c>
      <c r="J14" s="85">
        <f t="shared" si="0"/>
        <v>11573.8</v>
      </c>
      <c r="L14" s="37"/>
    </row>
    <row r="15" spans="2:12" ht="12.75">
      <c r="B15" s="265" t="s">
        <v>46</v>
      </c>
      <c r="C15" s="42"/>
      <c r="D15" s="42"/>
      <c r="E15" s="42"/>
      <c r="F15" s="42"/>
      <c r="G15" s="42">
        <v>5</v>
      </c>
      <c r="H15" s="85">
        <f>H199</f>
        <v>1042.5</v>
      </c>
      <c r="I15" s="85">
        <f>I199</f>
        <v>0</v>
      </c>
      <c r="J15" s="85">
        <f t="shared" si="0"/>
        <v>1042.5</v>
      </c>
      <c r="L15" s="37"/>
    </row>
    <row r="16" spans="2:10" ht="12.75">
      <c r="B16" s="49" t="s">
        <v>304</v>
      </c>
      <c r="C16" s="29" t="s">
        <v>346</v>
      </c>
      <c r="D16" s="29"/>
      <c r="E16" s="29"/>
      <c r="F16" s="29"/>
      <c r="G16" s="29"/>
      <c r="H16" s="85">
        <f>H20+H26+H42+H59+H71+H77</f>
        <v>21648.1</v>
      </c>
      <c r="I16" s="85">
        <f>I20+I26+I42+I59+I71+I77</f>
        <v>2406.7000000000003</v>
      </c>
      <c r="J16" s="85">
        <f t="shared" si="0"/>
        <v>24054.8</v>
      </c>
    </row>
    <row r="17" spans="2:12" ht="12.75">
      <c r="B17" s="41" t="s">
        <v>408</v>
      </c>
      <c r="C17" s="29"/>
      <c r="D17" s="29"/>
      <c r="E17" s="29"/>
      <c r="F17" s="29"/>
      <c r="G17" s="42">
        <v>2</v>
      </c>
      <c r="H17" s="85">
        <f>H25+H31+H35+H38+H41+H47+H50+H53+H64+H67+H57+H70+H76+H86+H94+H102+H110+H114+H117+H120+H130+H136+H141+H146</f>
        <v>21026.1</v>
      </c>
      <c r="I17" s="85">
        <f>I25+I31+I35+I38+I41+I47+I50+I53+I64+I67+I57+I70+I76+I86+I94+I102+I110+I114+I117+I120+I130+I136+I141+I146</f>
        <v>2266.7</v>
      </c>
      <c r="J17" s="85">
        <f t="shared" si="0"/>
        <v>23292.8</v>
      </c>
      <c r="L17" s="37"/>
    </row>
    <row r="18" spans="2:10" ht="12.75">
      <c r="B18" s="41" t="s">
        <v>382</v>
      </c>
      <c r="C18" s="29"/>
      <c r="D18" s="29"/>
      <c r="E18" s="29"/>
      <c r="F18" s="29"/>
      <c r="G18" s="42">
        <v>3</v>
      </c>
      <c r="H18" s="85">
        <f>H87+H90+H95+H98+H103+H106+H126</f>
        <v>621.9999999999999</v>
      </c>
      <c r="I18" s="85">
        <f>I87+I90+I95+I98+I103+I106+I126</f>
        <v>0</v>
      </c>
      <c r="J18" s="85">
        <f t="shared" si="0"/>
        <v>621.9999999999999</v>
      </c>
    </row>
    <row r="19" spans="2:10" ht="12.75">
      <c r="B19" s="41" t="s">
        <v>383</v>
      </c>
      <c r="C19" s="29"/>
      <c r="D19" s="29"/>
      <c r="E19" s="29"/>
      <c r="F19" s="29"/>
      <c r="G19" s="42">
        <v>4</v>
      </c>
      <c r="H19" s="85">
        <f>H82</f>
        <v>0</v>
      </c>
      <c r="I19" s="85">
        <f>I82</f>
        <v>140</v>
      </c>
      <c r="J19" s="85">
        <f t="shared" si="0"/>
        <v>140</v>
      </c>
    </row>
    <row r="20" spans="2:10" ht="12.75">
      <c r="B20" s="36" t="s">
        <v>32</v>
      </c>
      <c r="C20" s="30" t="s">
        <v>346</v>
      </c>
      <c r="D20" s="30" t="s">
        <v>347</v>
      </c>
      <c r="E20" s="30"/>
      <c r="F20" s="30"/>
      <c r="G20" s="30"/>
      <c r="H20" s="77">
        <f aca="true" t="shared" si="1" ref="H20:I24">H21</f>
        <v>1115.2</v>
      </c>
      <c r="I20" s="77">
        <f t="shared" si="1"/>
        <v>125.2</v>
      </c>
      <c r="J20" s="77">
        <f t="shared" si="0"/>
        <v>1240.4</v>
      </c>
    </row>
    <row r="21" spans="2:10" ht="12.75">
      <c r="B21" s="43" t="s">
        <v>409</v>
      </c>
      <c r="C21" s="30" t="s">
        <v>346</v>
      </c>
      <c r="D21" s="30" t="s">
        <v>347</v>
      </c>
      <c r="E21" s="30" t="s">
        <v>410</v>
      </c>
      <c r="F21" s="30"/>
      <c r="G21" s="30"/>
      <c r="H21" s="77">
        <f t="shared" si="1"/>
        <v>1115.2</v>
      </c>
      <c r="I21" s="77">
        <f t="shared" si="1"/>
        <v>125.2</v>
      </c>
      <c r="J21" s="77">
        <f t="shared" si="0"/>
        <v>1240.4</v>
      </c>
    </row>
    <row r="22" spans="2:10" ht="12.75">
      <c r="B22" s="36" t="s">
        <v>634</v>
      </c>
      <c r="C22" s="30" t="s">
        <v>346</v>
      </c>
      <c r="D22" s="30" t="s">
        <v>347</v>
      </c>
      <c r="E22" s="30" t="s">
        <v>411</v>
      </c>
      <c r="F22" s="30"/>
      <c r="G22" s="30"/>
      <c r="H22" s="77">
        <f t="shared" si="1"/>
        <v>1115.2</v>
      </c>
      <c r="I22" s="77">
        <f t="shared" si="1"/>
        <v>125.2</v>
      </c>
      <c r="J22" s="77">
        <f t="shared" si="0"/>
        <v>1240.4</v>
      </c>
    </row>
    <row r="23" spans="2:10" ht="25.5">
      <c r="B23" s="36" t="s">
        <v>412</v>
      </c>
      <c r="C23" s="30" t="s">
        <v>346</v>
      </c>
      <c r="D23" s="30" t="s">
        <v>347</v>
      </c>
      <c r="E23" s="30" t="s">
        <v>411</v>
      </c>
      <c r="F23" s="30" t="s">
        <v>214</v>
      </c>
      <c r="G23" s="30"/>
      <c r="H23" s="77">
        <f t="shared" si="1"/>
        <v>1115.2</v>
      </c>
      <c r="I23" s="77">
        <f t="shared" si="1"/>
        <v>125.2</v>
      </c>
      <c r="J23" s="77">
        <f t="shared" si="0"/>
        <v>1240.4</v>
      </c>
    </row>
    <row r="24" spans="2:10" ht="12.75">
      <c r="B24" s="36" t="s">
        <v>413</v>
      </c>
      <c r="C24" s="30" t="s">
        <v>346</v>
      </c>
      <c r="D24" s="30" t="s">
        <v>347</v>
      </c>
      <c r="E24" s="30" t="s">
        <v>411</v>
      </c>
      <c r="F24" s="30" t="s">
        <v>414</v>
      </c>
      <c r="G24" s="30"/>
      <c r="H24" s="77">
        <f t="shared" si="1"/>
        <v>1115.2</v>
      </c>
      <c r="I24" s="77">
        <f t="shared" si="1"/>
        <v>125.2</v>
      </c>
      <c r="J24" s="77">
        <f t="shared" si="0"/>
        <v>1240.4</v>
      </c>
    </row>
    <row r="25" spans="2:10" ht="12.75">
      <c r="B25" s="36" t="s">
        <v>408</v>
      </c>
      <c r="C25" s="30" t="s">
        <v>346</v>
      </c>
      <c r="D25" s="30" t="s">
        <v>347</v>
      </c>
      <c r="E25" s="30" t="s">
        <v>411</v>
      </c>
      <c r="F25" s="30" t="s">
        <v>414</v>
      </c>
      <c r="G25" s="30">
        <v>2</v>
      </c>
      <c r="H25" s="77">
        <v>1115.2</v>
      </c>
      <c r="I25" s="77">
        <v>125.2</v>
      </c>
      <c r="J25" s="77">
        <f t="shared" si="0"/>
        <v>1240.4</v>
      </c>
    </row>
    <row r="26" spans="2:10" ht="25.5">
      <c r="B26" s="43" t="s">
        <v>415</v>
      </c>
      <c r="C26" s="30" t="s">
        <v>346</v>
      </c>
      <c r="D26" s="30" t="s">
        <v>348</v>
      </c>
      <c r="E26" s="62"/>
      <c r="F26" s="30"/>
      <c r="G26" s="30"/>
      <c r="H26" s="77">
        <f>H27</f>
        <v>336.20000000000005</v>
      </c>
      <c r="I26" s="77">
        <f>I27</f>
        <v>88.8</v>
      </c>
      <c r="J26" s="77">
        <f t="shared" si="0"/>
        <v>425.00000000000006</v>
      </c>
    </row>
    <row r="27" spans="2:10" ht="12.75">
      <c r="B27" s="43" t="s">
        <v>409</v>
      </c>
      <c r="C27" s="30" t="s">
        <v>346</v>
      </c>
      <c r="D27" s="30" t="s">
        <v>348</v>
      </c>
      <c r="E27" s="62" t="s">
        <v>410</v>
      </c>
      <c r="F27" s="30"/>
      <c r="G27" s="30"/>
      <c r="H27" s="77">
        <f>H28+H32</f>
        <v>336.20000000000005</v>
      </c>
      <c r="I27" s="77">
        <f>I28+I32</f>
        <v>88.8</v>
      </c>
      <c r="J27" s="77">
        <f t="shared" si="0"/>
        <v>425.00000000000006</v>
      </c>
    </row>
    <row r="28" spans="2:10" ht="12.75">
      <c r="B28" s="36" t="s">
        <v>276</v>
      </c>
      <c r="C28" s="30" t="s">
        <v>346</v>
      </c>
      <c r="D28" s="30" t="s">
        <v>348</v>
      </c>
      <c r="E28" s="62" t="s">
        <v>416</v>
      </c>
      <c r="F28" s="30"/>
      <c r="G28" s="30"/>
      <c r="H28" s="77">
        <f aca="true" t="shared" si="2" ref="H28:I30">H29</f>
        <v>78.4</v>
      </c>
      <c r="I28" s="284">
        <f t="shared" si="2"/>
        <v>41.5</v>
      </c>
      <c r="J28" s="77">
        <f t="shared" si="0"/>
        <v>119.9</v>
      </c>
    </row>
    <row r="29" spans="2:10" ht="25.5">
      <c r="B29" s="36" t="s">
        <v>412</v>
      </c>
      <c r="C29" s="30" t="s">
        <v>346</v>
      </c>
      <c r="D29" s="30" t="s">
        <v>348</v>
      </c>
      <c r="E29" s="62" t="s">
        <v>416</v>
      </c>
      <c r="F29" s="30" t="s">
        <v>214</v>
      </c>
      <c r="G29" s="30"/>
      <c r="H29" s="77">
        <f t="shared" si="2"/>
        <v>78.4</v>
      </c>
      <c r="I29" s="77">
        <f t="shared" si="2"/>
        <v>41.5</v>
      </c>
      <c r="J29" s="77">
        <f t="shared" si="0"/>
        <v>119.9</v>
      </c>
    </row>
    <row r="30" spans="2:10" ht="12.75">
      <c r="B30" s="36" t="s">
        <v>413</v>
      </c>
      <c r="C30" s="30" t="s">
        <v>346</v>
      </c>
      <c r="D30" s="30" t="s">
        <v>348</v>
      </c>
      <c r="E30" s="62" t="s">
        <v>416</v>
      </c>
      <c r="F30" s="30" t="s">
        <v>414</v>
      </c>
      <c r="G30" s="30"/>
      <c r="H30" s="77">
        <f t="shared" si="2"/>
        <v>78.4</v>
      </c>
      <c r="I30" s="77">
        <f t="shared" si="2"/>
        <v>41.5</v>
      </c>
      <c r="J30" s="77">
        <f t="shared" si="0"/>
        <v>119.9</v>
      </c>
    </row>
    <row r="31" spans="2:10" ht="12.75">
      <c r="B31" s="36" t="s">
        <v>408</v>
      </c>
      <c r="C31" s="30" t="s">
        <v>346</v>
      </c>
      <c r="D31" s="30" t="s">
        <v>348</v>
      </c>
      <c r="E31" s="62" t="s">
        <v>416</v>
      </c>
      <c r="F31" s="30" t="s">
        <v>414</v>
      </c>
      <c r="G31" s="30">
        <v>2</v>
      </c>
      <c r="H31" s="77">
        <v>78.4</v>
      </c>
      <c r="I31" s="77">
        <v>41.5</v>
      </c>
      <c r="J31" s="77">
        <f t="shared" si="0"/>
        <v>119.9</v>
      </c>
    </row>
    <row r="32" spans="2:10" ht="12.75">
      <c r="B32" s="36" t="s">
        <v>417</v>
      </c>
      <c r="C32" s="30" t="s">
        <v>346</v>
      </c>
      <c r="D32" s="30" t="s">
        <v>348</v>
      </c>
      <c r="E32" s="62" t="s">
        <v>418</v>
      </c>
      <c r="F32" s="30"/>
      <c r="G32" s="30"/>
      <c r="H32" s="77">
        <f>H33+H36+H39</f>
        <v>257.8</v>
      </c>
      <c r="I32" s="77">
        <f>I33+I36+I39</f>
        <v>47.3</v>
      </c>
      <c r="J32" s="77">
        <f t="shared" si="0"/>
        <v>305.1</v>
      </c>
    </row>
    <row r="33" spans="2:10" ht="25.5">
      <c r="B33" s="36" t="s">
        <v>412</v>
      </c>
      <c r="C33" s="30" t="s">
        <v>346</v>
      </c>
      <c r="D33" s="30" t="s">
        <v>348</v>
      </c>
      <c r="E33" s="62" t="s">
        <v>418</v>
      </c>
      <c r="F33" s="30" t="s">
        <v>214</v>
      </c>
      <c r="G33" s="30"/>
      <c r="H33" s="77">
        <f>H34</f>
        <v>242.3</v>
      </c>
      <c r="I33" s="77">
        <f>I34</f>
        <v>53.8</v>
      </c>
      <c r="J33" s="77">
        <f t="shared" si="0"/>
        <v>296.1</v>
      </c>
    </row>
    <row r="34" spans="2:10" ht="12.75">
      <c r="B34" s="36" t="s">
        <v>413</v>
      </c>
      <c r="C34" s="30" t="s">
        <v>346</v>
      </c>
      <c r="D34" s="30" t="s">
        <v>348</v>
      </c>
      <c r="E34" s="62" t="s">
        <v>418</v>
      </c>
      <c r="F34" s="30" t="s">
        <v>414</v>
      </c>
      <c r="G34" s="30"/>
      <c r="H34" s="77">
        <f>H35</f>
        <v>242.3</v>
      </c>
      <c r="I34" s="77">
        <f>I35</f>
        <v>53.8</v>
      </c>
      <c r="J34" s="77">
        <f t="shared" si="0"/>
        <v>296.1</v>
      </c>
    </row>
    <row r="35" spans="2:10" ht="12.75">
      <c r="B35" s="36" t="s">
        <v>408</v>
      </c>
      <c r="C35" s="30" t="s">
        <v>346</v>
      </c>
      <c r="D35" s="30" t="s">
        <v>348</v>
      </c>
      <c r="E35" s="62" t="s">
        <v>418</v>
      </c>
      <c r="F35" s="30" t="s">
        <v>414</v>
      </c>
      <c r="G35" s="30">
        <v>2</v>
      </c>
      <c r="H35" s="77">
        <v>242.3</v>
      </c>
      <c r="I35" s="70">
        <v>53.8</v>
      </c>
      <c r="J35" s="77">
        <f t="shared" si="0"/>
        <v>296.1</v>
      </c>
    </row>
    <row r="36" spans="2:10" ht="12.75">
      <c r="B36" s="43" t="s">
        <v>419</v>
      </c>
      <c r="C36" s="30" t="s">
        <v>346</v>
      </c>
      <c r="D36" s="30" t="s">
        <v>348</v>
      </c>
      <c r="E36" s="62" t="s">
        <v>418</v>
      </c>
      <c r="F36" s="30" t="s">
        <v>420</v>
      </c>
      <c r="G36" s="30"/>
      <c r="H36" s="77">
        <f>H37</f>
        <v>10.8</v>
      </c>
      <c r="I36" s="70">
        <f>I37</f>
        <v>-6.3</v>
      </c>
      <c r="J36" s="77">
        <f t="shared" si="0"/>
        <v>4.500000000000001</v>
      </c>
    </row>
    <row r="37" spans="2:10" ht="12.75">
      <c r="B37" s="43" t="s">
        <v>421</v>
      </c>
      <c r="C37" s="30" t="s">
        <v>346</v>
      </c>
      <c r="D37" s="30" t="s">
        <v>348</v>
      </c>
      <c r="E37" s="62" t="s">
        <v>418</v>
      </c>
      <c r="F37" s="30" t="s">
        <v>422</v>
      </c>
      <c r="G37" s="30"/>
      <c r="H37" s="77">
        <f>H38</f>
        <v>10.8</v>
      </c>
      <c r="I37" s="70">
        <f>I38</f>
        <v>-6.3</v>
      </c>
      <c r="J37" s="77">
        <f t="shared" si="0"/>
        <v>4.500000000000001</v>
      </c>
    </row>
    <row r="38" spans="2:10" ht="12.75">
      <c r="B38" s="36" t="s">
        <v>408</v>
      </c>
      <c r="C38" s="30" t="s">
        <v>346</v>
      </c>
      <c r="D38" s="30" t="s">
        <v>348</v>
      </c>
      <c r="E38" s="62" t="s">
        <v>418</v>
      </c>
      <c r="F38" s="30" t="s">
        <v>422</v>
      </c>
      <c r="G38" s="30">
        <v>2</v>
      </c>
      <c r="H38" s="77">
        <v>10.8</v>
      </c>
      <c r="I38" s="70">
        <v>-6.3</v>
      </c>
      <c r="J38" s="77">
        <f t="shared" si="0"/>
        <v>4.500000000000001</v>
      </c>
    </row>
    <row r="39" spans="2:10" ht="12.75">
      <c r="B39" s="43" t="s">
        <v>424</v>
      </c>
      <c r="C39" s="30" t="s">
        <v>346</v>
      </c>
      <c r="D39" s="30" t="s">
        <v>348</v>
      </c>
      <c r="E39" s="62" t="s">
        <v>418</v>
      </c>
      <c r="F39" s="30" t="s">
        <v>98</v>
      </c>
      <c r="G39" s="30"/>
      <c r="H39" s="77">
        <f>H40</f>
        <v>4.7</v>
      </c>
      <c r="I39" s="70">
        <f>I40</f>
        <v>-0.2</v>
      </c>
      <c r="J39" s="77">
        <f t="shared" si="0"/>
        <v>4.5</v>
      </c>
    </row>
    <row r="40" spans="2:10" ht="12.75">
      <c r="B40" s="43" t="s">
        <v>425</v>
      </c>
      <c r="C40" s="30" t="s">
        <v>346</v>
      </c>
      <c r="D40" s="30" t="s">
        <v>348</v>
      </c>
      <c r="E40" s="62" t="s">
        <v>418</v>
      </c>
      <c r="F40" s="30" t="s">
        <v>426</v>
      </c>
      <c r="G40" s="30"/>
      <c r="H40" s="77">
        <f>H41</f>
        <v>4.7</v>
      </c>
      <c r="I40" s="70">
        <f>I41</f>
        <v>-0.2</v>
      </c>
      <c r="J40" s="77">
        <f t="shared" si="0"/>
        <v>4.5</v>
      </c>
    </row>
    <row r="41" spans="2:10" ht="12.75">
      <c r="B41" s="36" t="s">
        <v>408</v>
      </c>
      <c r="C41" s="30" t="s">
        <v>346</v>
      </c>
      <c r="D41" s="30" t="s">
        <v>348</v>
      </c>
      <c r="E41" s="62" t="s">
        <v>418</v>
      </c>
      <c r="F41" s="30" t="s">
        <v>426</v>
      </c>
      <c r="G41" s="30" t="s">
        <v>397</v>
      </c>
      <c r="H41" s="77">
        <v>4.7</v>
      </c>
      <c r="I41" s="70">
        <v>-0.2</v>
      </c>
      <c r="J41" s="77">
        <f t="shared" si="0"/>
        <v>4.5</v>
      </c>
    </row>
    <row r="42" spans="2:10" ht="25.5">
      <c r="B42" s="43" t="s">
        <v>423</v>
      </c>
      <c r="C42" s="30" t="s">
        <v>346</v>
      </c>
      <c r="D42" s="30" t="s">
        <v>349</v>
      </c>
      <c r="E42" s="62"/>
      <c r="F42" s="30"/>
      <c r="G42" s="30"/>
      <c r="H42" s="77">
        <f>H43+H54</f>
        <v>16042.4</v>
      </c>
      <c r="I42" s="77">
        <f>I43+I54</f>
        <v>1960.8000000000002</v>
      </c>
      <c r="J42" s="77">
        <f t="shared" si="0"/>
        <v>18003.2</v>
      </c>
    </row>
    <row r="43" spans="2:10" ht="12.75">
      <c r="B43" s="36" t="s">
        <v>409</v>
      </c>
      <c r="C43" s="30" t="s">
        <v>346</v>
      </c>
      <c r="D43" s="30" t="s">
        <v>349</v>
      </c>
      <c r="E43" s="62" t="s">
        <v>410</v>
      </c>
      <c r="F43" s="30"/>
      <c r="G43" s="30"/>
      <c r="H43" s="77">
        <f>H44</f>
        <v>16032.4</v>
      </c>
      <c r="I43" s="77">
        <f>I44</f>
        <v>1970.8000000000002</v>
      </c>
      <c r="J43" s="77">
        <f t="shared" si="0"/>
        <v>18003.2</v>
      </c>
    </row>
    <row r="44" spans="2:10" ht="12.75">
      <c r="B44" s="36" t="s">
        <v>417</v>
      </c>
      <c r="C44" s="30" t="s">
        <v>346</v>
      </c>
      <c r="D44" s="30" t="s">
        <v>349</v>
      </c>
      <c r="E44" s="62" t="s">
        <v>418</v>
      </c>
      <c r="F44" s="30"/>
      <c r="G44" s="30"/>
      <c r="H44" s="77">
        <f>H45+H48+H51</f>
        <v>16032.4</v>
      </c>
      <c r="I44" s="77">
        <f>I45+I48+I51</f>
        <v>1970.8000000000002</v>
      </c>
      <c r="J44" s="77">
        <f t="shared" si="0"/>
        <v>18003.2</v>
      </c>
    </row>
    <row r="45" spans="2:10" ht="25.5">
      <c r="B45" s="36" t="s">
        <v>412</v>
      </c>
      <c r="C45" s="30" t="s">
        <v>346</v>
      </c>
      <c r="D45" s="30" t="s">
        <v>349</v>
      </c>
      <c r="E45" s="62" t="s">
        <v>418</v>
      </c>
      <c r="F45" s="30" t="s">
        <v>214</v>
      </c>
      <c r="G45" s="30"/>
      <c r="H45" s="77">
        <f>H46</f>
        <v>13003.5</v>
      </c>
      <c r="I45" s="77">
        <f>I46</f>
        <v>2216.4</v>
      </c>
      <c r="J45" s="77">
        <f t="shared" si="0"/>
        <v>15219.9</v>
      </c>
    </row>
    <row r="46" spans="2:10" ht="12.75">
      <c r="B46" s="36" t="s">
        <v>413</v>
      </c>
      <c r="C46" s="30" t="s">
        <v>346</v>
      </c>
      <c r="D46" s="30" t="s">
        <v>349</v>
      </c>
      <c r="E46" s="62" t="s">
        <v>418</v>
      </c>
      <c r="F46" s="30" t="s">
        <v>414</v>
      </c>
      <c r="G46" s="30"/>
      <c r="H46" s="77">
        <f>H47</f>
        <v>13003.5</v>
      </c>
      <c r="I46" s="77">
        <f>I47</f>
        <v>2216.4</v>
      </c>
      <c r="J46" s="77">
        <f t="shared" si="0"/>
        <v>15219.9</v>
      </c>
    </row>
    <row r="47" spans="2:10" ht="12.75">
      <c r="B47" s="36" t="s">
        <v>408</v>
      </c>
      <c r="C47" s="30" t="s">
        <v>346</v>
      </c>
      <c r="D47" s="30" t="s">
        <v>349</v>
      </c>
      <c r="E47" s="62" t="s">
        <v>418</v>
      </c>
      <c r="F47" s="30" t="s">
        <v>414</v>
      </c>
      <c r="G47" s="30">
        <v>2</v>
      </c>
      <c r="H47" s="77">
        <v>13003.5</v>
      </c>
      <c r="I47" s="77">
        <v>2216.4</v>
      </c>
      <c r="J47" s="77">
        <f t="shared" si="0"/>
        <v>15219.9</v>
      </c>
    </row>
    <row r="48" spans="2:10" ht="12.75">
      <c r="B48" s="43" t="s">
        <v>419</v>
      </c>
      <c r="C48" s="30" t="s">
        <v>346</v>
      </c>
      <c r="D48" s="30" t="s">
        <v>349</v>
      </c>
      <c r="E48" s="62" t="s">
        <v>418</v>
      </c>
      <c r="F48" s="30" t="s">
        <v>420</v>
      </c>
      <c r="G48" s="30"/>
      <c r="H48" s="77">
        <f>H49</f>
        <v>3008.4</v>
      </c>
      <c r="I48" s="77">
        <f>I49</f>
        <v>-255.3</v>
      </c>
      <c r="J48" s="77">
        <f t="shared" si="0"/>
        <v>2753.1</v>
      </c>
    </row>
    <row r="49" spans="2:10" ht="12.75">
      <c r="B49" s="43" t="s">
        <v>421</v>
      </c>
      <c r="C49" s="30" t="s">
        <v>346</v>
      </c>
      <c r="D49" s="30" t="s">
        <v>349</v>
      </c>
      <c r="E49" s="62" t="s">
        <v>418</v>
      </c>
      <c r="F49" s="30" t="s">
        <v>422</v>
      </c>
      <c r="G49" s="30"/>
      <c r="H49" s="77">
        <f>H50</f>
        <v>3008.4</v>
      </c>
      <c r="I49" s="77">
        <f>I50</f>
        <v>-255.3</v>
      </c>
      <c r="J49" s="77">
        <f t="shared" si="0"/>
        <v>2753.1</v>
      </c>
    </row>
    <row r="50" spans="2:10" ht="12.75">
      <c r="B50" s="36" t="s">
        <v>408</v>
      </c>
      <c r="C50" s="30" t="s">
        <v>346</v>
      </c>
      <c r="D50" s="30" t="s">
        <v>349</v>
      </c>
      <c r="E50" s="62" t="s">
        <v>418</v>
      </c>
      <c r="F50" s="30" t="s">
        <v>422</v>
      </c>
      <c r="G50" s="30">
        <v>2</v>
      </c>
      <c r="H50" s="77">
        <v>3008.4</v>
      </c>
      <c r="I50" s="77">
        <v>-255.3</v>
      </c>
      <c r="J50" s="77">
        <f t="shared" si="0"/>
        <v>2753.1</v>
      </c>
    </row>
    <row r="51" spans="2:10" ht="12.75">
      <c r="B51" s="43" t="s">
        <v>424</v>
      </c>
      <c r="C51" s="30" t="s">
        <v>346</v>
      </c>
      <c r="D51" s="30" t="s">
        <v>349</v>
      </c>
      <c r="E51" s="62" t="s">
        <v>418</v>
      </c>
      <c r="F51" s="30" t="s">
        <v>98</v>
      </c>
      <c r="G51" s="30"/>
      <c r="H51" s="77">
        <f>H52</f>
        <v>20.5</v>
      </c>
      <c r="I51" s="77">
        <f>I52</f>
        <v>9.7</v>
      </c>
      <c r="J51" s="77">
        <f t="shared" si="0"/>
        <v>30.2</v>
      </c>
    </row>
    <row r="52" spans="2:10" ht="12.75">
      <c r="B52" s="43" t="s">
        <v>425</v>
      </c>
      <c r="C52" s="30" t="s">
        <v>346</v>
      </c>
      <c r="D52" s="30" t="s">
        <v>349</v>
      </c>
      <c r="E52" s="62" t="s">
        <v>418</v>
      </c>
      <c r="F52" s="30" t="s">
        <v>426</v>
      </c>
      <c r="G52" s="30"/>
      <c r="H52" s="77">
        <f>H53</f>
        <v>20.5</v>
      </c>
      <c r="I52" s="77">
        <f>I53</f>
        <v>9.7</v>
      </c>
      <c r="J52" s="77">
        <f t="shared" si="0"/>
        <v>30.2</v>
      </c>
    </row>
    <row r="53" spans="2:10" ht="12.75">
      <c r="B53" s="36" t="s">
        <v>408</v>
      </c>
      <c r="C53" s="30" t="s">
        <v>346</v>
      </c>
      <c r="D53" s="30" t="s">
        <v>349</v>
      </c>
      <c r="E53" s="62" t="s">
        <v>418</v>
      </c>
      <c r="F53" s="30" t="s">
        <v>426</v>
      </c>
      <c r="G53" s="30">
        <v>2</v>
      </c>
      <c r="H53" s="77">
        <v>20.5</v>
      </c>
      <c r="I53" s="77">
        <v>9.7</v>
      </c>
      <c r="J53" s="77">
        <f t="shared" si="0"/>
        <v>30.2</v>
      </c>
    </row>
    <row r="54" spans="2:10" ht="12.75">
      <c r="B54" s="47" t="s">
        <v>355</v>
      </c>
      <c r="C54" s="30" t="s">
        <v>346</v>
      </c>
      <c r="D54" s="30" t="s">
        <v>349</v>
      </c>
      <c r="E54" s="30" t="s">
        <v>354</v>
      </c>
      <c r="F54" s="30"/>
      <c r="G54" s="30"/>
      <c r="H54" s="77">
        <f aca="true" t="shared" si="3" ref="H54:I57">H55</f>
        <v>10</v>
      </c>
      <c r="I54" s="77">
        <f t="shared" si="3"/>
        <v>-10</v>
      </c>
      <c r="J54" s="77">
        <f t="shared" si="0"/>
        <v>0</v>
      </c>
    </row>
    <row r="55" spans="2:10" ht="12.75">
      <c r="B55" s="36" t="s">
        <v>356</v>
      </c>
      <c r="C55" s="30" t="s">
        <v>346</v>
      </c>
      <c r="D55" s="30" t="s">
        <v>349</v>
      </c>
      <c r="E55" s="30" t="s">
        <v>357</v>
      </c>
      <c r="F55" s="30"/>
      <c r="G55" s="30"/>
      <c r="H55" s="77">
        <f t="shared" si="3"/>
        <v>10</v>
      </c>
      <c r="I55" s="77">
        <f t="shared" si="3"/>
        <v>-10</v>
      </c>
      <c r="J55" s="77">
        <f t="shared" si="0"/>
        <v>0</v>
      </c>
    </row>
    <row r="56" spans="2:10" ht="12.75">
      <c r="B56" s="43" t="s">
        <v>419</v>
      </c>
      <c r="C56" s="30" t="s">
        <v>346</v>
      </c>
      <c r="D56" s="30" t="s">
        <v>349</v>
      </c>
      <c r="E56" s="30" t="s">
        <v>357</v>
      </c>
      <c r="F56" s="30" t="s">
        <v>420</v>
      </c>
      <c r="G56" s="30"/>
      <c r="H56" s="77">
        <f t="shared" si="3"/>
        <v>10</v>
      </c>
      <c r="I56" s="77">
        <f t="shared" si="3"/>
        <v>-10</v>
      </c>
      <c r="J56" s="77">
        <f t="shared" si="0"/>
        <v>0</v>
      </c>
    </row>
    <row r="57" spans="2:10" ht="12.75">
      <c r="B57" s="43" t="s">
        <v>421</v>
      </c>
      <c r="C57" s="30" t="s">
        <v>346</v>
      </c>
      <c r="D57" s="30" t="s">
        <v>349</v>
      </c>
      <c r="E57" s="30" t="s">
        <v>357</v>
      </c>
      <c r="F57" s="30" t="s">
        <v>422</v>
      </c>
      <c r="G57" s="30"/>
      <c r="H57" s="77">
        <f t="shared" si="3"/>
        <v>10</v>
      </c>
      <c r="I57" s="77">
        <f t="shared" si="3"/>
        <v>-10</v>
      </c>
      <c r="J57" s="77">
        <f t="shared" si="0"/>
        <v>0</v>
      </c>
    </row>
    <row r="58" spans="2:10" ht="12.75">
      <c r="B58" s="36" t="s">
        <v>408</v>
      </c>
      <c r="C58" s="30" t="s">
        <v>346</v>
      </c>
      <c r="D58" s="30" t="s">
        <v>349</v>
      </c>
      <c r="E58" s="30" t="s">
        <v>357</v>
      </c>
      <c r="F58" s="30" t="s">
        <v>422</v>
      </c>
      <c r="G58" s="30" t="s">
        <v>397</v>
      </c>
      <c r="H58" s="77">
        <v>10</v>
      </c>
      <c r="I58" s="77">
        <v>-10</v>
      </c>
      <c r="J58" s="77">
        <f t="shared" si="0"/>
        <v>0</v>
      </c>
    </row>
    <row r="59" spans="2:10" ht="12.75">
      <c r="B59" s="43" t="s">
        <v>33</v>
      </c>
      <c r="C59" s="30" t="s">
        <v>346</v>
      </c>
      <c r="D59" s="30" t="s">
        <v>350</v>
      </c>
      <c r="E59" s="30"/>
      <c r="F59" s="30"/>
      <c r="G59" s="30"/>
      <c r="H59" s="77">
        <f>H60</f>
        <v>2517.3999999999996</v>
      </c>
      <c r="I59" s="77">
        <f>I60</f>
        <v>282.6</v>
      </c>
      <c r="J59" s="77">
        <f t="shared" si="0"/>
        <v>2799.9999999999995</v>
      </c>
    </row>
    <row r="60" spans="2:10" ht="12.75">
      <c r="B60" s="36" t="s">
        <v>409</v>
      </c>
      <c r="C60" s="30" t="s">
        <v>346</v>
      </c>
      <c r="D60" s="30" t="s">
        <v>350</v>
      </c>
      <c r="E60" s="62" t="s">
        <v>410</v>
      </c>
      <c r="F60" s="30"/>
      <c r="G60" s="30"/>
      <c r="H60" s="77">
        <f>H61</f>
        <v>2517.3999999999996</v>
      </c>
      <c r="I60" s="77">
        <f>I61</f>
        <v>282.6</v>
      </c>
      <c r="J60" s="77">
        <f t="shared" si="0"/>
        <v>2799.9999999999995</v>
      </c>
    </row>
    <row r="61" spans="2:10" ht="12.75">
      <c r="B61" s="36" t="s">
        <v>417</v>
      </c>
      <c r="C61" s="30" t="s">
        <v>346</v>
      </c>
      <c r="D61" s="30" t="s">
        <v>350</v>
      </c>
      <c r="E61" s="62" t="s">
        <v>418</v>
      </c>
      <c r="F61" s="30"/>
      <c r="G61" s="30"/>
      <c r="H61" s="77">
        <f>H62+H65+H68</f>
        <v>2517.3999999999996</v>
      </c>
      <c r="I61" s="77">
        <f>I62+I65+I68</f>
        <v>282.6</v>
      </c>
      <c r="J61" s="77">
        <f t="shared" si="0"/>
        <v>2799.9999999999995</v>
      </c>
    </row>
    <row r="62" spans="2:10" ht="25.5">
      <c r="B62" s="36" t="s">
        <v>412</v>
      </c>
      <c r="C62" s="30" t="s">
        <v>346</v>
      </c>
      <c r="D62" s="30" t="s">
        <v>350</v>
      </c>
      <c r="E62" s="62" t="s">
        <v>418</v>
      </c>
      <c r="F62" s="30" t="s">
        <v>214</v>
      </c>
      <c r="G62" s="30"/>
      <c r="H62" s="77">
        <f>H63</f>
        <v>2248.6</v>
      </c>
      <c r="I62" s="77">
        <f>I63</f>
        <v>316.5</v>
      </c>
      <c r="J62" s="77">
        <f t="shared" si="0"/>
        <v>2565.1</v>
      </c>
    </row>
    <row r="63" spans="2:10" ht="12.75">
      <c r="B63" s="36" t="s">
        <v>413</v>
      </c>
      <c r="C63" s="30" t="s">
        <v>346</v>
      </c>
      <c r="D63" s="30" t="s">
        <v>350</v>
      </c>
      <c r="E63" s="62" t="s">
        <v>418</v>
      </c>
      <c r="F63" s="30" t="s">
        <v>414</v>
      </c>
      <c r="G63" s="30"/>
      <c r="H63" s="77">
        <f>H64</f>
        <v>2248.6</v>
      </c>
      <c r="I63" s="77">
        <f>I64</f>
        <v>316.5</v>
      </c>
      <c r="J63" s="77">
        <f t="shared" si="0"/>
        <v>2565.1</v>
      </c>
    </row>
    <row r="64" spans="2:10" ht="12.75">
      <c r="B64" s="36" t="s">
        <v>408</v>
      </c>
      <c r="C64" s="30" t="s">
        <v>346</v>
      </c>
      <c r="D64" s="30" t="s">
        <v>350</v>
      </c>
      <c r="E64" s="62" t="s">
        <v>418</v>
      </c>
      <c r="F64" s="30" t="s">
        <v>414</v>
      </c>
      <c r="G64" s="30">
        <v>2</v>
      </c>
      <c r="H64" s="77">
        <v>2248.6</v>
      </c>
      <c r="I64" s="77">
        <v>316.5</v>
      </c>
      <c r="J64" s="77">
        <f t="shared" si="0"/>
        <v>2565.1</v>
      </c>
    </row>
    <row r="65" spans="2:10" ht="12.75">
      <c r="B65" s="43" t="s">
        <v>419</v>
      </c>
      <c r="C65" s="30" t="s">
        <v>346</v>
      </c>
      <c r="D65" s="30" t="s">
        <v>350</v>
      </c>
      <c r="E65" s="62" t="s">
        <v>418</v>
      </c>
      <c r="F65" s="30" t="s">
        <v>420</v>
      </c>
      <c r="G65" s="30"/>
      <c r="H65" s="77">
        <f>H66</f>
        <v>265.7</v>
      </c>
      <c r="I65" s="77">
        <f>I66</f>
        <v>-34.5</v>
      </c>
      <c r="J65" s="77">
        <f t="shared" si="0"/>
        <v>231.2</v>
      </c>
    </row>
    <row r="66" spans="2:10" ht="12.75">
      <c r="B66" s="43" t="s">
        <v>421</v>
      </c>
      <c r="C66" s="30" t="s">
        <v>346</v>
      </c>
      <c r="D66" s="30" t="s">
        <v>350</v>
      </c>
      <c r="E66" s="62" t="s">
        <v>418</v>
      </c>
      <c r="F66" s="30" t="s">
        <v>422</v>
      </c>
      <c r="G66" s="30"/>
      <c r="H66" s="77">
        <f>H67</f>
        <v>265.7</v>
      </c>
      <c r="I66" s="77">
        <f>I67</f>
        <v>-34.5</v>
      </c>
      <c r="J66" s="77">
        <f t="shared" si="0"/>
        <v>231.2</v>
      </c>
    </row>
    <row r="67" spans="2:10" ht="12.75">
      <c r="B67" s="36" t="s">
        <v>408</v>
      </c>
      <c r="C67" s="30" t="s">
        <v>346</v>
      </c>
      <c r="D67" s="30" t="s">
        <v>350</v>
      </c>
      <c r="E67" s="62" t="s">
        <v>418</v>
      </c>
      <c r="F67" s="30" t="s">
        <v>422</v>
      </c>
      <c r="G67" s="30">
        <v>2</v>
      </c>
      <c r="H67" s="77">
        <v>265.7</v>
      </c>
      <c r="I67" s="77">
        <v>-34.5</v>
      </c>
      <c r="J67" s="77">
        <f t="shared" si="0"/>
        <v>231.2</v>
      </c>
    </row>
    <row r="68" spans="2:10" ht="12.75">
      <c r="B68" s="43" t="s">
        <v>424</v>
      </c>
      <c r="C68" s="30" t="s">
        <v>346</v>
      </c>
      <c r="D68" s="30" t="s">
        <v>350</v>
      </c>
      <c r="E68" s="62" t="s">
        <v>418</v>
      </c>
      <c r="F68" s="30" t="s">
        <v>98</v>
      </c>
      <c r="G68" s="30"/>
      <c r="H68" s="77">
        <f>H69</f>
        <v>3.1</v>
      </c>
      <c r="I68" s="77">
        <f>I69</f>
        <v>0.6</v>
      </c>
      <c r="J68" s="77">
        <f t="shared" si="0"/>
        <v>3.7</v>
      </c>
    </row>
    <row r="69" spans="2:10" ht="12.75">
      <c r="B69" s="43" t="s">
        <v>425</v>
      </c>
      <c r="C69" s="30" t="s">
        <v>346</v>
      </c>
      <c r="D69" s="30" t="s">
        <v>350</v>
      </c>
      <c r="E69" s="62" t="s">
        <v>418</v>
      </c>
      <c r="F69" s="30" t="s">
        <v>426</v>
      </c>
      <c r="G69" s="30"/>
      <c r="H69" s="77">
        <f>H70</f>
        <v>3.1</v>
      </c>
      <c r="I69" s="77">
        <f>I70</f>
        <v>0.6</v>
      </c>
      <c r="J69" s="77">
        <f t="shared" si="0"/>
        <v>3.7</v>
      </c>
    </row>
    <row r="70" spans="2:10" ht="12.75">
      <c r="B70" s="36" t="s">
        <v>408</v>
      </c>
      <c r="C70" s="30" t="s">
        <v>346</v>
      </c>
      <c r="D70" s="30" t="s">
        <v>350</v>
      </c>
      <c r="E70" s="62" t="s">
        <v>418</v>
      </c>
      <c r="F70" s="30" t="s">
        <v>426</v>
      </c>
      <c r="G70" s="30">
        <v>2</v>
      </c>
      <c r="H70" s="77">
        <v>3.1</v>
      </c>
      <c r="I70" s="77">
        <v>0.6</v>
      </c>
      <c r="J70" s="77">
        <f t="shared" si="0"/>
        <v>3.7</v>
      </c>
    </row>
    <row r="71" spans="2:10" ht="12.75" hidden="1">
      <c r="B71" s="43" t="s">
        <v>305</v>
      </c>
      <c r="C71" s="30" t="s">
        <v>346</v>
      </c>
      <c r="D71" s="30" t="s">
        <v>326</v>
      </c>
      <c r="E71" s="62"/>
      <c r="F71" s="30"/>
      <c r="G71" s="30"/>
      <c r="H71" s="77">
        <f aca="true" t="shared" si="4" ref="H71:I75">H72</f>
        <v>45</v>
      </c>
      <c r="I71" s="77">
        <f t="shared" si="4"/>
        <v>-45</v>
      </c>
      <c r="J71" s="77">
        <f t="shared" si="0"/>
        <v>0</v>
      </c>
    </row>
    <row r="72" spans="2:10" ht="12.75" hidden="1">
      <c r="B72" s="43" t="s">
        <v>409</v>
      </c>
      <c r="C72" s="30" t="s">
        <v>346</v>
      </c>
      <c r="D72" s="30" t="s">
        <v>326</v>
      </c>
      <c r="E72" s="62" t="s">
        <v>410</v>
      </c>
      <c r="F72" s="30"/>
      <c r="G72" s="30"/>
      <c r="H72" s="77">
        <f t="shared" si="4"/>
        <v>45</v>
      </c>
      <c r="I72" s="77">
        <f t="shared" si="4"/>
        <v>-45</v>
      </c>
      <c r="J72" s="77">
        <f t="shared" si="0"/>
        <v>0</v>
      </c>
    </row>
    <row r="73" spans="2:10" ht="12.75" hidden="1">
      <c r="B73" s="43" t="s">
        <v>636</v>
      </c>
      <c r="C73" s="30" t="s">
        <v>346</v>
      </c>
      <c r="D73" s="30" t="s">
        <v>326</v>
      </c>
      <c r="E73" s="62" t="s">
        <v>238</v>
      </c>
      <c r="F73" s="30"/>
      <c r="G73" s="30"/>
      <c r="H73" s="77">
        <f t="shared" si="4"/>
        <v>45</v>
      </c>
      <c r="I73" s="77">
        <f t="shared" si="4"/>
        <v>-45</v>
      </c>
      <c r="J73" s="77">
        <f t="shared" si="0"/>
        <v>0</v>
      </c>
    </row>
    <row r="74" spans="2:10" ht="12.75" hidden="1">
      <c r="B74" s="43" t="s">
        <v>424</v>
      </c>
      <c r="C74" s="30" t="s">
        <v>346</v>
      </c>
      <c r="D74" s="30" t="s">
        <v>326</v>
      </c>
      <c r="E74" s="62" t="s">
        <v>238</v>
      </c>
      <c r="F74" s="30" t="s">
        <v>98</v>
      </c>
      <c r="G74" s="30"/>
      <c r="H74" s="77">
        <f t="shared" si="4"/>
        <v>45</v>
      </c>
      <c r="I74" s="77">
        <f t="shared" si="4"/>
        <v>-45</v>
      </c>
      <c r="J74" s="77">
        <f t="shared" si="0"/>
        <v>0</v>
      </c>
    </row>
    <row r="75" spans="2:10" ht="12.75" hidden="1">
      <c r="B75" s="43" t="s">
        <v>251</v>
      </c>
      <c r="C75" s="30" t="s">
        <v>346</v>
      </c>
      <c r="D75" s="30" t="s">
        <v>326</v>
      </c>
      <c r="E75" s="62" t="s">
        <v>238</v>
      </c>
      <c r="F75" s="30" t="s">
        <v>252</v>
      </c>
      <c r="G75" s="30"/>
      <c r="H75" s="77">
        <f t="shared" si="4"/>
        <v>45</v>
      </c>
      <c r="I75" s="77">
        <f t="shared" si="4"/>
        <v>-45</v>
      </c>
      <c r="J75" s="77">
        <f t="shared" si="0"/>
        <v>0</v>
      </c>
    </row>
    <row r="76" spans="2:10" ht="12.75" hidden="1">
      <c r="B76" s="36" t="s">
        <v>408</v>
      </c>
      <c r="C76" s="30" t="s">
        <v>346</v>
      </c>
      <c r="D76" s="30" t="s">
        <v>326</v>
      </c>
      <c r="E76" s="62" t="s">
        <v>238</v>
      </c>
      <c r="F76" s="30" t="s">
        <v>252</v>
      </c>
      <c r="G76" s="30">
        <v>2</v>
      </c>
      <c r="H76" s="77">
        <v>45</v>
      </c>
      <c r="I76" s="77">
        <v>-45</v>
      </c>
      <c r="J76" s="77">
        <f aca="true" t="shared" si="5" ref="J76:J143">H76+I76</f>
        <v>0</v>
      </c>
    </row>
    <row r="77" spans="2:10" ht="12.75">
      <c r="B77" s="43" t="s">
        <v>306</v>
      </c>
      <c r="C77" s="30" t="s">
        <v>346</v>
      </c>
      <c r="D77" s="30" t="s">
        <v>327</v>
      </c>
      <c r="E77" s="30"/>
      <c r="F77" s="30"/>
      <c r="G77" s="30"/>
      <c r="H77" s="77">
        <f>H78+H121+H131</f>
        <v>1591.8999999999999</v>
      </c>
      <c r="I77" s="77">
        <f>I78+I121+I131</f>
        <v>-5.699999999999994</v>
      </c>
      <c r="J77" s="77">
        <f t="shared" si="5"/>
        <v>1586.1999999999998</v>
      </c>
    </row>
    <row r="78" spans="2:10" ht="12.75">
      <c r="B78" s="43" t="s">
        <v>409</v>
      </c>
      <c r="C78" s="30" t="s">
        <v>346</v>
      </c>
      <c r="D78" s="30" t="s">
        <v>327</v>
      </c>
      <c r="E78" s="62" t="s">
        <v>410</v>
      </c>
      <c r="F78" s="30"/>
      <c r="G78" s="30"/>
      <c r="H78" s="77">
        <f>H83+H91+H99+H107+H111+H79</f>
        <v>1537.3999999999999</v>
      </c>
      <c r="I78" s="77">
        <f>I83+I91+I99+I107+I111+I79</f>
        <v>15.400000000000006</v>
      </c>
      <c r="J78" s="77">
        <f t="shared" si="5"/>
        <v>1552.8</v>
      </c>
    </row>
    <row r="79" spans="2:10" ht="25.5">
      <c r="B79" s="43" t="s">
        <v>392</v>
      </c>
      <c r="C79" s="30" t="s">
        <v>346</v>
      </c>
      <c r="D79" s="30" t="s">
        <v>327</v>
      </c>
      <c r="E79" s="56" t="s">
        <v>391</v>
      </c>
      <c r="F79" s="30"/>
      <c r="G79" s="30"/>
      <c r="H79" s="285"/>
      <c r="I79" s="33">
        <f>I80</f>
        <v>140</v>
      </c>
      <c r="J79" s="33">
        <f>H79+I79</f>
        <v>140</v>
      </c>
    </row>
    <row r="80" spans="2:10" ht="12.75">
      <c r="B80" s="36" t="s">
        <v>494</v>
      </c>
      <c r="C80" s="30" t="s">
        <v>346</v>
      </c>
      <c r="D80" s="30" t="s">
        <v>327</v>
      </c>
      <c r="E80" s="56" t="s">
        <v>391</v>
      </c>
      <c r="F80" s="30" t="s">
        <v>495</v>
      </c>
      <c r="G80" s="30"/>
      <c r="H80" s="285"/>
      <c r="I80" s="33">
        <f>I81</f>
        <v>140</v>
      </c>
      <c r="J80" s="33">
        <f>H80+I80</f>
        <v>140</v>
      </c>
    </row>
    <row r="81" spans="2:10" ht="12.75">
      <c r="B81" s="36" t="s">
        <v>629</v>
      </c>
      <c r="C81" s="30" t="s">
        <v>346</v>
      </c>
      <c r="D81" s="30" t="s">
        <v>327</v>
      </c>
      <c r="E81" s="56" t="s">
        <v>391</v>
      </c>
      <c r="F81" s="30" t="s">
        <v>630</v>
      </c>
      <c r="G81" s="30"/>
      <c r="H81" s="285"/>
      <c r="I81" s="33">
        <f>I82</f>
        <v>140</v>
      </c>
      <c r="J81" s="33">
        <f>H81+I81</f>
        <v>140</v>
      </c>
    </row>
    <row r="82" spans="2:10" ht="12.75">
      <c r="B82" s="43" t="s">
        <v>383</v>
      </c>
      <c r="C82" s="30" t="s">
        <v>346</v>
      </c>
      <c r="D82" s="30" t="s">
        <v>327</v>
      </c>
      <c r="E82" s="56" t="s">
        <v>391</v>
      </c>
      <c r="F82" s="30" t="s">
        <v>630</v>
      </c>
      <c r="G82" s="30" t="s">
        <v>400</v>
      </c>
      <c r="H82" s="285"/>
      <c r="I82" s="33">
        <v>140</v>
      </c>
      <c r="J82" s="33">
        <f>H82+I82</f>
        <v>140</v>
      </c>
    </row>
    <row r="83" spans="2:10" ht="25.5">
      <c r="B83" s="43" t="s">
        <v>427</v>
      </c>
      <c r="C83" s="30" t="s">
        <v>346</v>
      </c>
      <c r="D83" s="30" t="s">
        <v>327</v>
      </c>
      <c r="E83" s="56" t="s">
        <v>428</v>
      </c>
      <c r="F83" s="30"/>
      <c r="G83" s="30"/>
      <c r="H83" s="77">
        <f>H84+H88</f>
        <v>221.79999999999998</v>
      </c>
      <c r="I83" s="77">
        <f>I84+I88</f>
        <v>1</v>
      </c>
      <c r="J83" s="77">
        <f t="shared" si="5"/>
        <v>222.79999999999998</v>
      </c>
    </row>
    <row r="84" spans="2:10" ht="25.5">
      <c r="B84" s="36" t="s">
        <v>412</v>
      </c>
      <c r="C84" s="30" t="s">
        <v>346</v>
      </c>
      <c r="D84" s="30" t="s">
        <v>327</v>
      </c>
      <c r="E84" s="56" t="s">
        <v>428</v>
      </c>
      <c r="F84" s="30" t="s">
        <v>214</v>
      </c>
      <c r="G84" s="30"/>
      <c r="H84" s="77">
        <f>H85</f>
        <v>212.1</v>
      </c>
      <c r="I84" s="77">
        <f>I85</f>
        <v>-13.4</v>
      </c>
      <c r="J84" s="77">
        <f t="shared" si="5"/>
        <v>198.7</v>
      </c>
    </row>
    <row r="85" spans="2:10" ht="12.75">
      <c r="B85" s="36" t="s">
        <v>413</v>
      </c>
      <c r="C85" s="30" t="s">
        <v>346</v>
      </c>
      <c r="D85" s="30" t="s">
        <v>327</v>
      </c>
      <c r="E85" s="56" t="s">
        <v>428</v>
      </c>
      <c r="F85" s="30" t="s">
        <v>414</v>
      </c>
      <c r="G85" s="30"/>
      <c r="H85" s="77">
        <f>H86+H87</f>
        <v>212.1</v>
      </c>
      <c r="I85" s="77">
        <f>I86+I87</f>
        <v>-13.4</v>
      </c>
      <c r="J85" s="77">
        <f t="shared" si="5"/>
        <v>198.7</v>
      </c>
    </row>
    <row r="86" spans="2:10" ht="12.75">
      <c r="B86" s="36" t="s">
        <v>408</v>
      </c>
      <c r="C86" s="30" t="s">
        <v>346</v>
      </c>
      <c r="D86" s="30" t="s">
        <v>327</v>
      </c>
      <c r="E86" s="56" t="s">
        <v>428</v>
      </c>
      <c r="F86" s="30" t="s">
        <v>414</v>
      </c>
      <c r="G86" s="30" t="s">
        <v>397</v>
      </c>
      <c r="H86" s="77">
        <v>27.9</v>
      </c>
      <c r="I86" s="70">
        <v>1</v>
      </c>
      <c r="J86" s="77">
        <f t="shared" si="5"/>
        <v>28.9</v>
      </c>
    </row>
    <row r="87" spans="2:10" ht="12.75">
      <c r="B87" s="36" t="s">
        <v>382</v>
      </c>
      <c r="C87" s="30" t="s">
        <v>346</v>
      </c>
      <c r="D87" s="30" t="s">
        <v>327</v>
      </c>
      <c r="E87" s="56" t="s">
        <v>428</v>
      </c>
      <c r="F87" s="30" t="s">
        <v>414</v>
      </c>
      <c r="G87" s="30">
        <v>3</v>
      </c>
      <c r="H87" s="77">
        <v>184.2</v>
      </c>
      <c r="I87" s="70">
        <v>-14.4</v>
      </c>
      <c r="J87" s="77">
        <f t="shared" si="5"/>
        <v>169.79999999999998</v>
      </c>
    </row>
    <row r="88" spans="2:10" ht="12.75">
      <c r="B88" s="43" t="s">
        <v>419</v>
      </c>
      <c r="C88" s="30" t="s">
        <v>346</v>
      </c>
      <c r="D88" s="30" t="s">
        <v>327</v>
      </c>
      <c r="E88" s="56" t="s">
        <v>428</v>
      </c>
      <c r="F88" s="30" t="s">
        <v>420</v>
      </c>
      <c r="G88" s="30"/>
      <c r="H88" s="77">
        <f>H89</f>
        <v>9.7</v>
      </c>
      <c r="I88" s="70">
        <f>I89</f>
        <v>14.4</v>
      </c>
      <c r="J88" s="77">
        <f t="shared" si="5"/>
        <v>24.1</v>
      </c>
    </row>
    <row r="89" spans="2:10" ht="12.75">
      <c r="B89" s="43" t="s">
        <v>421</v>
      </c>
      <c r="C89" s="30" t="s">
        <v>346</v>
      </c>
      <c r="D89" s="30" t="s">
        <v>327</v>
      </c>
      <c r="E89" s="56" t="s">
        <v>428</v>
      </c>
      <c r="F89" s="30" t="s">
        <v>422</v>
      </c>
      <c r="G89" s="30"/>
      <c r="H89" s="77">
        <f>H90</f>
        <v>9.7</v>
      </c>
      <c r="I89" s="70">
        <f>I90</f>
        <v>14.4</v>
      </c>
      <c r="J89" s="77">
        <f t="shared" si="5"/>
        <v>24.1</v>
      </c>
    </row>
    <row r="90" spans="2:10" ht="12.75">
      <c r="B90" s="36" t="s">
        <v>382</v>
      </c>
      <c r="C90" s="30" t="s">
        <v>346</v>
      </c>
      <c r="D90" s="30" t="s">
        <v>327</v>
      </c>
      <c r="E90" s="56" t="s">
        <v>428</v>
      </c>
      <c r="F90" s="30" t="s">
        <v>422</v>
      </c>
      <c r="G90" s="30">
        <v>3</v>
      </c>
      <c r="H90" s="77">
        <v>9.7</v>
      </c>
      <c r="I90" s="70">
        <v>14.4</v>
      </c>
      <c r="J90" s="77">
        <f t="shared" si="5"/>
        <v>24.1</v>
      </c>
    </row>
    <row r="91" spans="2:10" ht="25.5">
      <c r="B91" s="43" t="s">
        <v>429</v>
      </c>
      <c r="C91" s="30" t="s">
        <v>346</v>
      </c>
      <c r="D91" s="30" t="s">
        <v>327</v>
      </c>
      <c r="E91" s="56" t="s">
        <v>430</v>
      </c>
      <c r="F91" s="30"/>
      <c r="G91" s="30"/>
      <c r="H91" s="77">
        <f>H92+H96</f>
        <v>252.3</v>
      </c>
      <c r="I91" s="77">
        <f>I92+I96</f>
        <v>1.8000000000000007</v>
      </c>
      <c r="J91" s="77">
        <f t="shared" si="5"/>
        <v>254.10000000000002</v>
      </c>
    </row>
    <row r="92" spans="2:10" ht="25.5">
      <c r="B92" s="36" t="s">
        <v>412</v>
      </c>
      <c r="C92" s="30" t="s">
        <v>346</v>
      </c>
      <c r="D92" s="30" t="s">
        <v>327</v>
      </c>
      <c r="E92" s="56" t="s">
        <v>430</v>
      </c>
      <c r="F92" s="30" t="s">
        <v>214</v>
      </c>
      <c r="G92" s="30"/>
      <c r="H92" s="77">
        <f>H93</f>
        <v>221.9</v>
      </c>
      <c r="I92" s="77">
        <f>I93</f>
        <v>-11.2</v>
      </c>
      <c r="J92" s="77">
        <f t="shared" si="5"/>
        <v>210.70000000000002</v>
      </c>
    </row>
    <row r="93" spans="2:10" ht="12.75">
      <c r="B93" s="36" t="s">
        <v>413</v>
      </c>
      <c r="C93" s="30" t="s">
        <v>346</v>
      </c>
      <c r="D93" s="30" t="s">
        <v>327</v>
      </c>
      <c r="E93" s="56" t="s">
        <v>430</v>
      </c>
      <c r="F93" s="30" t="s">
        <v>414</v>
      </c>
      <c r="G93" s="30"/>
      <c r="H93" s="77">
        <f>H94+H95</f>
        <v>221.9</v>
      </c>
      <c r="I93" s="77">
        <f>I94+I95</f>
        <v>-11.2</v>
      </c>
      <c r="J93" s="77">
        <f t="shared" si="5"/>
        <v>210.70000000000002</v>
      </c>
    </row>
    <row r="94" spans="2:10" ht="12.75">
      <c r="B94" s="36" t="s">
        <v>408</v>
      </c>
      <c r="C94" s="30" t="s">
        <v>346</v>
      </c>
      <c r="D94" s="30" t="s">
        <v>327</v>
      </c>
      <c r="E94" s="56" t="s">
        <v>430</v>
      </c>
      <c r="F94" s="30" t="s">
        <v>414</v>
      </c>
      <c r="G94" s="30" t="s">
        <v>397</v>
      </c>
      <c r="H94" s="77">
        <v>27.8</v>
      </c>
      <c r="I94" s="70">
        <v>1.8</v>
      </c>
      <c r="J94" s="77">
        <f t="shared" si="5"/>
        <v>29.6</v>
      </c>
    </row>
    <row r="95" spans="2:10" ht="12.75">
      <c r="B95" s="36" t="s">
        <v>382</v>
      </c>
      <c r="C95" s="30" t="s">
        <v>346</v>
      </c>
      <c r="D95" s="30" t="s">
        <v>327</v>
      </c>
      <c r="E95" s="56" t="s">
        <v>430</v>
      </c>
      <c r="F95" s="30" t="s">
        <v>414</v>
      </c>
      <c r="G95" s="30">
        <v>3</v>
      </c>
      <c r="H95" s="77">
        <v>194.1</v>
      </c>
      <c r="I95" s="77">
        <v>-13</v>
      </c>
      <c r="J95" s="77">
        <f t="shared" si="5"/>
        <v>181.1</v>
      </c>
    </row>
    <row r="96" spans="2:10" ht="12.75">
      <c r="B96" s="43" t="s">
        <v>419</v>
      </c>
      <c r="C96" s="30" t="s">
        <v>346</v>
      </c>
      <c r="D96" s="30" t="s">
        <v>327</v>
      </c>
      <c r="E96" s="56" t="s">
        <v>430</v>
      </c>
      <c r="F96" s="30" t="s">
        <v>420</v>
      </c>
      <c r="G96" s="30"/>
      <c r="H96" s="77">
        <f>H97</f>
        <v>30.4</v>
      </c>
      <c r="I96" s="77">
        <f>I97</f>
        <v>13</v>
      </c>
      <c r="J96" s="77">
        <f t="shared" si="5"/>
        <v>43.4</v>
      </c>
    </row>
    <row r="97" spans="2:10" ht="12.75">
      <c r="B97" s="43" t="s">
        <v>421</v>
      </c>
      <c r="C97" s="30" t="s">
        <v>346</v>
      </c>
      <c r="D97" s="30" t="s">
        <v>327</v>
      </c>
      <c r="E97" s="56" t="s">
        <v>430</v>
      </c>
      <c r="F97" s="30" t="s">
        <v>422</v>
      </c>
      <c r="G97" s="30"/>
      <c r="H97" s="77">
        <f>H98</f>
        <v>30.4</v>
      </c>
      <c r="I97" s="77">
        <f>I98</f>
        <v>13</v>
      </c>
      <c r="J97" s="77">
        <f t="shared" si="5"/>
        <v>43.4</v>
      </c>
    </row>
    <row r="98" spans="2:10" ht="12.75">
      <c r="B98" s="36" t="s">
        <v>382</v>
      </c>
      <c r="C98" s="30" t="s">
        <v>346</v>
      </c>
      <c r="D98" s="30" t="s">
        <v>327</v>
      </c>
      <c r="E98" s="56" t="s">
        <v>430</v>
      </c>
      <c r="F98" s="30" t="s">
        <v>422</v>
      </c>
      <c r="G98" s="30">
        <v>3</v>
      </c>
      <c r="H98" s="77">
        <v>30.4</v>
      </c>
      <c r="I98" s="77">
        <v>13</v>
      </c>
      <c r="J98" s="77">
        <f t="shared" si="5"/>
        <v>43.4</v>
      </c>
    </row>
    <row r="99" spans="2:10" ht="12.75">
      <c r="B99" s="43" t="s">
        <v>431</v>
      </c>
      <c r="C99" s="30" t="s">
        <v>346</v>
      </c>
      <c r="D99" s="30" t="s">
        <v>327</v>
      </c>
      <c r="E99" s="62" t="s">
        <v>432</v>
      </c>
      <c r="F99" s="30"/>
      <c r="G99" s="30"/>
      <c r="H99" s="77">
        <f>H100+H104</f>
        <v>220.79999999999998</v>
      </c>
      <c r="I99" s="77">
        <f>I100+I104</f>
        <v>1.5999999999999996</v>
      </c>
      <c r="J99" s="77">
        <f t="shared" si="5"/>
        <v>222.39999999999998</v>
      </c>
    </row>
    <row r="100" spans="2:10" ht="25.5">
      <c r="B100" s="36" t="s">
        <v>412</v>
      </c>
      <c r="C100" s="30" t="s">
        <v>346</v>
      </c>
      <c r="D100" s="30" t="s">
        <v>327</v>
      </c>
      <c r="E100" s="56" t="s">
        <v>432</v>
      </c>
      <c r="F100" s="30" t="s">
        <v>214</v>
      </c>
      <c r="G100" s="30"/>
      <c r="H100" s="77">
        <f>H101</f>
        <v>211.39999999999998</v>
      </c>
      <c r="I100" s="77">
        <f>I101</f>
        <v>-15.200000000000001</v>
      </c>
      <c r="J100" s="77">
        <f t="shared" si="5"/>
        <v>196.2</v>
      </c>
    </row>
    <row r="101" spans="2:10" ht="12.75">
      <c r="B101" s="36" t="s">
        <v>413</v>
      </c>
      <c r="C101" s="30" t="s">
        <v>346</v>
      </c>
      <c r="D101" s="30" t="s">
        <v>327</v>
      </c>
      <c r="E101" s="56" t="s">
        <v>432</v>
      </c>
      <c r="F101" s="30" t="s">
        <v>414</v>
      </c>
      <c r="G101" s="30"/>
      <c r="H101" s="77">
        <f>H102+H103</f>
        <v>211.39999999999998</v>
      </c>
      <c r="I101" s="77">
        <f>I102+I103</f>
        <v>-15.200000000000001</v>
      </c>
      <c r="J101" s="77">
        <f t="shared" si="5"/>
        <v>196.2</v>
      </c>
    </row>
    <row r="102" spans="2:10" ht="12.75">
      <c r="B102" s="36" t="s">
        <v>408</v>
      </c>
      <c r="C102" s="30" t="s">
        <v>346</v>
      </c>
      <c r="D102" s="30" t="s">
        <v>327</v>
      </c>
      <c r="E102" s="56" t="s">
        <v>432</v>
      </c>
      <c r="F102" s="30" t="s">
        <v>414</v>
      </c>
      <c r="G102" s="30" t="s">
        <v>397</v>
      </c>
      <c r="H102" s="77">
        <v>27.2</v>
      </c>
      <c r="I102" s="77">
        <v>1.6</v>
      </c>
      <c r="J102" s="77">
        <f t="shared" si="5"/>
        <v>28.8</v>
      </c>
    </row>
    <row r="103" spans="2:10" ht="12.75">
      <c r="B103" s="36" t="s">
        <v>382</v>
      </c>
      <c r="C103" s="30" t="s">
        <v>346</v>
      </c>
      <c r="D103" s="30" t="s">
        <v>327</v>
      </c>
      <c r="E103" s="56" t="s">
        <v>432</v>
      </c>
      <c r="F103" s="30" t="s">
        <v>414</v>
      </c>
      <c r="G103" s="30">
        <v>3</v>
      </c>
      <c r="H103" s="77">
        <v>184.2</v>
      </c>
      <c r="I103" s="77">
        <v>-16.8</v>
      </c>
      <c r="J103" s="77">
        <f t="shared" si="5"/>
        <v>167.39999999999998</v>
      </c>
    </row>
    <row r="104" spans="2:10" ht="12.75">
      <c r="B104" s="43" t="s">
        <v>419</v>
      </c>
      <c r="C104" s="30" t="s">
        <v>346</v>
      </c>
      <c r="D104" s="30" t="s">
        <v>327</v>
      </c>
      <c r="E104" s="56" t="s">
        <v>432</v>
      </c>
      <c r="F104" s="30" t="s">
        <v>420</v>
      </c>
      <c r="G104" s="30"/>
      <c r="H104" s="77">
        <f>H105</f>
        <v>9.4</v>
      </c>
      <c r="I104" s="77">
        <f>I105</f>
        <v>16.8</v>
      </c>
      <c r="J104" s="77">
        <f t="shared" si="5"/>
        <v>26.200000000000003</v>
      </c>
    </row>
    <row r="105" spans="2:10" ht="12.75">
      <c r="B105" s="43" t="s">
        <v>421</v>
      </c>
      <c r="C105" s="30" t="s">
        <v>346</v>
      </c>
      <c r="D105" s="30" t="s">
        <v>327</v>
      </c>
      <c r="E105" s="56" t="s">
        <v>432</v>
      </c>
      <c r="F105" s="30" t="s">
        <v>422</v>
      </c>
      <c r="G105" s="30"/>
      <c r="H105" s="77">
        <f>H106</f>
        <v>9.4</v>
      </c>
      <c r="I105" s="77">
        <f>I106</f>
        <v>16.8</v>
      </c>
      <c r="J105" s="77">
        <f t="shared" si="5"/>
        <v>26.200000000000003</v>
      </c>
    </row>
    <row r="106" spans="2:10" ht="12.75">
      <c r="B106" s="36" t="s">
        <v>382</v>
      </c>
      <c r="C106" s="30" t="s">
        <v>346</v>
      </c>
      <c r="D106" s="30" t="s">
        <v>327</v>
      </c>
      <c r="E106" s="56" t="s">
        <v>432</v>
      </c>
      <c r="F106" s="30" t="s">
        <v>422</v>
      </c>
      <c r="G106" s="30">
        <v>3</v>
      </c>
      <c r="H106" s="77">
        <v>9.4</v>
      </c>
      <c r="I106" s="77">
        <v>16.8</v>
      </c>
      <c r="J106" s="77">
        <f t="shared" si="5"/>
        <v>26.200000000000003</v>
      </c>
    </row>
    <row r="107" spans="2:10" ht="25.5">
      <c r="B107" s="36" t="s">
        <v>637</v>
      </c>
      <c r="C107" s="30" t="s">
        <v>346</v>
      </c>
      <c r="D107" s="30" t="s">
        <v>327</v>
      </c>
      <c r="E107" s="30" t="s">
        <v>433</v>
      </c>
      <c r="F107" s="30"/>
      <c r="G107" s="30"/>
      <c r="H107" s="77">
        <f aca="true" t="shared" si="6" ref="H107:I109">H108</f>
        <v>339.2</v>
      </c>
      <c r="I107" s="77">
        <f t="shared" si="6"/>
        <v>-98</v>
      </c>
      <c r="J107" s="77">
        <f t="shared" si="5"/>
        <v>241.2</v>
      </c>
    </row>
    <row r="108" spans="2:10" ht="12.75">
      <c r="B108" s="43" t="s">
        <v>419</v>
      </c>
      <c r="C108" s="30" t="s">
        <v>346</v>
      </c>
      <c r="D108" s="30" t="s">
        <v>327</v>
      </c>
      <c r="E108" s="30" t="s">
        <v>433</v>
      </c>
      <c r="F108" s="30" t="s">
        <v>420</v>
      </c>
      <c r="G108" s="30"/>
      <c r="H108" s="77">
        <f t="shared" si="6"/>
        <v>339.2</v>
      </c>
      <c r="I108" s="77">
        <f t="shared" si="6"/>
        <v>-98</v>
      </c>
      <c r="J108" s="77">
        <f t="shared" si="5"/>
        <v>241.2</v>
      </c>
    </row>
    <row r="109" spans="2:10" ht="12.75">
      <c r="B109" s="43" t="s">
        <v>421</v>
      </c>
      <c r="C109" s="30" t="s">
        <v>346</v>
      </c>
      <c r="D109" s="30" t="s">
        <v>327</v>
      </c>
      <c r="E109" s="30" t="s">
        <v>433</v>
      </c>
      <c r="F109" s="30" t="s">
        <v>422</v>
      </c>
      <c r="G109" s="30"/>
      <c r="H109" s="77">
        <f t="shared" si="6"/>
        <v>339.2</v>
      </c>
      <c r="I109" s="77">
        <f t="shared" si="6"/>
        <v>-98</v>
      </c>
      <c r="J109" s="77">
        <f t="shared" si="5"/>
        <v>241.2</v>
      </c>
    </row>
    <row r="110" spans="2:10" ht="12.75">
      <c r="B110" s="36" t="s">
        <v>408</v>
      </c>
      <c r="C110" s="30" t="s">
        <v>346</v>
      </c>
      <c r="D110" s="30" t="s">
        <v>327</v>
      </c>
      <c r="E110" s="30" t="s">
        <v>433</v>
      </c>
      <c r="F110" s="30" t="s">
        <v>422</v>
      </c>
      <c r="G110" s="30">
        <v>2</v>
      </c>
      <c r="H110" s="77">
        <v>339.2</v>
      </c>
      <c r="I110" s="77">
        <v>-98</v>
      </c>
      <c r="J110" s="77">
        <f t="shared" si="5"/>
        <v>241.2</v>
      </c>
    </row>
    <row r="111" spans="2:10" ht="12.75">
      <c r="B111" s="36" t="s">
        <v>638</v>
      </c>
      <c r="C111" s="30" t="s">
        <v>346</v>
      </c>
      <c r="D111" s="30" t="s">
        <v>327</v>
      </c>
      <c r="E111" s="30" t="s">
        <v>434</v>
      </c>
      <c r="F111" s="30"/>
      <c r="G111" s="30"/>
      <c r="H111" s="77">
        <f>H112+H115+H118</f>
        <v>503.29999999999995</v>
      </c>
      <c r="I111" s="77">
        <f>I112+I115+I118</f>
        <v>-31</v>
      </c>
      <c r="J111" s="77">
        <f t="shared" si="5"/>
        <v>472.29999999999995</v>
      </c>
    </row>
    <row r="112" spans="2:10" ht="25.5">
      <c r="B112" s="36" t="s">
        <v>412</v>
      </c>
      <c r="C112" s="30" t="s">
        <v>346</v>
      </c>
      <c r="D112" s="30" t="s">
        <v>327</v>
      </c>
      <c r="E112" s="30" t="s">
        <v>434</v>
      </c>
      <c r="F112" s="30" t="s">
        <v>214</v>
      </c>
      <c r="G112" s="30"/>
      <c r="H112" s="77">
        <f>H113</f>
        <v>168.6</v>
      </c>
      <c r="I112" s="77">
        <f>I113</f>
        <v>-54</v>
      </c>
      <c r="J112" s="77">
        <f t="shared" si="5"/>
        <v>114.6</v>
      </c>
    </row>
    <row r="113" spans="2:10" ht="12.75">
      <c r="B113" s="36" t="s">
        <v>413</v>
      </c>
      <c r="C113" s="30" t="s">
        <v>346</v>
      </c>
      <c r="D113" s="30" t="s">
        <v>327</v>
      </c>
      <c r="E113" s="30" t="s">
        <v>434</v>
      </c>
      <c r="F113" s="30" t="s">
        <v>414</v>
      </c>
      <c r="G113" s="30"/>
      <c r="H113" s="77">
        <f>H114</f>
        <v>168.6</v>
      </c>
      <c r="I113" s="77">
        <f>I114</f>
        <v>-54</v>
      </c>
      <c r="J113" s="77">
        <f t="shared" si="5"/>
        <v>114.6</v>
      </c>
    </row>
    <row r="114" spans="2:10" ht="12.75">
      <c r="B114" s="36" t="s">
        <v>408</v>
      </c>
      <c r="C114" s="30" t="s">
        <v>346</v>
      </c>
      <c r="D114" s="30" t="s">
        <v>327</v>
      </c>
      <c r="E114" s="30" t="s">
        <v>434</v>
      </c>
      <c r="F114" s="30" t="s">
        <v>414</v>
      </c>
      <c r="G114" s="30">
        <v>2</v>
      </c>
      <c r="H114" s="77">
        <v>168.6</v>
      </c>
      <c r="I114" s="70">
        <v>-54</v>
      </c>
      <c r="J114" s="77">
        <f t="shared" si="5"/>
        <v>114.6</v>
      </c>
    </row>
    <row r="115" spans="2:10" ht="12.75">
      <c r="B115" s="43" t="s">
        <v>419</v>
      </c>
      <c r="C115" s="30" t="s">
        <v>346</v>
      </c>
      <c r="D115" s="30" t="s">
        <v>327</v>
      </c>
      <c r="E115" s="30" t="s">
        <v>434</v>
      </c>
      <c r="F115" s="30" t="s">
        <v>420</v>
      </c>
      <c r="G115" s="30"/>
      <c r="H115" s="77">
        <f>H116</f>
        <v>244.3</v>
      </c>
      <c r="I115" s="77">
        <f>I116</f>
        <v>-77</v>
      </c>
      <c r="J115" s="77">
        <f t="shared" si="5"/>
        <v>167.3</v>
      </c>
    </row>
    <row r="116" spans="2:10" ht="12.75">
      <c r="B116" s="43" t="s">
        <v>421</v>
      </c>
      <c r="C116" s="30" t="s">
        <v>346</v>
      </c>
      <c r="D116" s="30" t="s">
        <v>327</v>
      </c>
      <c r="E116" s="30" t="s">
        <v>434</v>
      </c>
      <c r="F116" s="30" t="s">
        <v>422</v>
      </c>
      <c r="G116" s="30"/>
      <c r="H116" s="77">
        <f>H117</f>
        <v>244.3</v>
      </c>
      <c r="I116" s="77">
        <f>I117</f>
        <v>-77</v>
      </c>
      <c r="J116" s="77">
        <f t="shared" si="5"/>
        <v>167.3</v>
      </c>
    </row>
    <row r="117" spans="2:10" ht="12.75">
      <c r="B117" s="36" t="s">
        <v>408</v>
      </c>
      <c r="C117" s="30" t="s">
        <v>346</v>
      </c>
      <c r="D117" s="30" t="s">
        <v>327</v>
      </c>
      <c r="E117" s="30" t="s">
        <v>434</v>
      </c>
      <c r="F117" s="30" t="s">
        <v>422</v>
      </c>
      <c r="G117" s="30">
        <v>2</v>
      </c>
      <c r="H117" s="77">
        <v>244.3</v>
      </c>
      <c r="I117" s="77">
        <v>-77</v>
      </c>
      <c r="J117" s="77">
        <f t="shared" si="5"/>
        <v>167.3</v>
      </c>
    </row>
    <row r="118" spans="2:10" ht="12.75">
      <c r="B118" s="43" t="s">
        <v>424</v>
      </c>
      <c r="C118" s="30" t="s">
        <v>346</v>
      </c>
      <c r="D118" s="30" t="s">
        <v>327</v>
      </c>
      <c r="E118" s="30" t="s">
        <v>434</v>
      </c>
      <c r="F118" s="30" t="s">
        <v>98</v>
      </c>
      <c r="G118" s="30"/>
      <c r="H118" s="77">
        <f>H119</f>
        <v>90.4</v>
      </c>
      <c r="I118" s="77">
        <f>I119</f>
        <v>100</v>
      </c>
      <c r="J118" s="77">
        <f t="shared" si="5"/>
        <v>190.4</v>
      </c>
    </row>
    <row r="119" spans="2:10" ht="12.75">
      <c r="B119" s="36" t="s">
        <v>435</v>
      </c>
      <c r="C119" s="30" t="s">
        <v>346</v>
      </c>
      <c r="D119" s="30" t="s">
        <v>327</v>
      </c>
      <c r="E119" s="30" t="s">
        <v>434</v>
      </c>
      <c r="F119" s="30" t="s">
        <v>436</v>
      </c>
      <c r="G119" s="30"/>
      <c r="H119" s="77">
        <f>H120</f>
        <v>90.4</v>
      </c>
      <c r="I119" s="77">
        <f>I120</f>
        <v>100</v>
      </c>
      <c r="J119" s="77">
        <f t="shared" si="5"/>
        <v>190.4</v>
      </c>
    </row>
    <row r="120" spans="2:10" ht="12.75">
      <c r="B120" s="36" t="s">
        <v>408</v>
      </c>
      <c r="C120" s="30" t="s">
        <v>346</v>
      </c>
      <c r="D120" s="30" t="s">
        <v>327</v>
      </c>
      <c r="E120" s="30" t="s">
        <v>434</v>
      </c>
      <c r="F120" s="30" t="s">
        <v>436</v>
      </c>
      <c r="G120" s="30">
        <v>2</v>
      </c>
      <c r="H120" s="77">
        <v>90.4</v>
      </c>
      <c r="I120" s="77">
        <v>100</v>
      </c>
      <c r="J120" s="77">
        <f t="shared" si="5"/>
        <v>190.4</v>
      </c>
    </row>
    <row r="121" spans="2:10" ht="12.75">
      <c r="B121" s="47" t="s">
        <v>437</v>
      </c>
      <c r="C121" s="30" t="s">
        <v>346</v>
      </c>
      <c r="D121" s="30" t="s">
        <v>327</v>
      </c>
      <c r="E121" s="30" t="s">
        <v>438</v>
      </c>
      <c r="F121" s="30"/>
      <c r="G121" s="30"/>
      <c r="H121" s="77">
        <f>H122</f>
        <v>49</v>
      </c>
      <c r="I121" s="77">
        <f>I122</f>
        <v>-20</v>
      </c>
      <c r="J121" s="77">
        <f t="shared" si="5"/>
        <v>29</v>
      </c>
    </row>
    <row r="122" spans="2:10" ht="25.5">
      <c r="B122" s="36" t="s">
        <v>475</v>
      </c>
      <c r="C122" s="30" t="s">
        <v>346</v>
      </c>
      <c r="D122" s="30" t="s">
        <v>327</v>
      </c>
      <c r="E122" s="30" t="s">
        <v>476</v>
      </c>
      <c r="F122" s="30"/>
      <c r="G122" s="30"/>
      <c r="H122" s="77">
        <f>H123+H127</f>
        <v>49</v>
      </c>
      <c r="I122" s="77">
        <f>I123+I127</f>
        <v>-20</v>
      </c>
      <c r="J122" s="77">
        <f t="shared" si="5"/>
        <v>29</v>
      </c>
    </row>
    <row r="123" spans="2:10" ht="38.25">
      <c r="B123" s="36" t="s">
        <v>362</v>
      </c>
      <c r="C123" s="30" t="s">
        <v>346</v>
      </c>
      <c r="D123" s="30" t="s">
        <v>327</v>
      </c>
      <c r="E123" s="30" t="s">
        <v>361</v>
      </c>
      <c r="F123" s="30"/>
      <c r="G123" s="30"/>
      <c r="H123" s="77">
        <f aca="true" t="shared" si="7" ref="H123:I125">H124</f>
        <v>10</v>
      </c>
      <c r="I123" s="77">
        <f t="shared" si="7"/>
        <v>0</v>
      </c>
      <c r="J123" s="77">
        <f t="shared" si="5"/>
        <v>10</v>
      </c>
    </row>
    <row r="124" spans="2:10" ht="12.75">
      <c r="B124" s="43" t="s">
        <v>419</v>
      </c>
      <c r="C124" s="30" t="s">
        <v>346</v>
      </c>
      <c r="D124" s="30" t="s">
        <v>327</v>
      </c>
      <c r="E124" s="30" t="s">
        <v>361</v>
      </c>
      <c r="F124" s="30" t="s">
        <v>420</v>
      </c>
      <c r="G124" s="30"/>
      <c r="H124" s="77">
        <f t="shared" si="7"/>
        <v>10</v>
      </c>
      <c r="I124" s="77">
        <f t="shared" si="7"/>
        <v>0</v>
      </c>
      <c r="J124" s="77">
        <f t="shared" si="5"/>
        <v>10</v>
      </c>
    </row>
    <row r="125" spans="2:10" ht="12.75">
      <c r="B125" s="43" t="s">
        <v>421</v>
      </c>
      <c r="C125" s="30" t="s">
        <v>346</v>
      </c>
      <c r="D125" s="30" t="s">
        <v>327</v>
      </c>
      <c r="E125" s="30" t="s">
        <v>361</v>
      </c>
      <c r="F125" s="30" t="s">
        <v>422</v>
      </c>
      <c r="G125" s="30"/>
      <c r="H125" s="77">
        <f t="shared" si="7"/>
        <v>10</v>
      </c>
      <c r="I125" s="77">
        <f t="shared" si="7"/>
        <v>0</v>
      </c>
      <c r="J125" s="77">
        <f t="shared" si="5"/>
        <v>10</v>
      </c>
    </row>
    <row r="126" spans="2:10" ht="12.75">
      <c r="B126" s="36" t="s">
        <v>382</v>
      </c>
      <c r="C126" s="30" t="s">
        <v>346</v>
      </c>
      <c r="D126" s="30" t="s">
        <v>327</v>
      </c>
      <c r="E126" s="30" t="s">
        <v>361</v>
      </c>
      <c r="F126" s="30" t="s">
        <v>422</v>
      </c>
      <c r="G126" s="30" t="s">
        <v>31</v>
      </c>
      <c r="H126" s="77">
        <v>10</v>
      </c>
      <c r="I126" s="77">
        <v>0</v>
      </c>
      <c r="J126" s="77">
        <f t="shared" si="5"/>
        <v>10</v>
      </c>
    </row>
    <row r="127" spans="2:10" ht="25.5">
      <c r="B127" s="36" t="s">
        <v>477</v>
      </c>
      <c r="C127" s="30" t="s">
        <v>346</v>
      </c>
      <c r="D127" s="30" t="s">
        <v>327</v>
      </c>
      <c r="E127" s="30" t="s">
        <v>478</v>
      </c>
      <c r="F127" s="29"/>
      <c r="G127" s="29"/>
      <c r="H127" s="77">
        <f aca="true" t="shared" si="8" ref="H127:I129">H128</f>
        <v>39</v>
      </c>
      <c r="I127" s="77">
        <f t="shared" si="8"/>
        <v>-20</v>
      </c>
      <c r="J127" s="77">
        <f t="shared" si="5"/>
        <v>19</v>
      </c>
    </row>
    <row r="128" spans="2:10" ht="12.75">
      <c r="B128" s="43" t="s">
        <v>419</v>
      </c>
      <c r="C128" s="30" t="s">
        <v>346</v>
      </c>
      <c r="D128" s="30" t="s">
        <v>327</v>
      </c>
      <c r="E128" s="30" t="s">
        <v>478</v>
      </c>
      <c r="F128" s="30" t="s">
        <v>420</v>
      </c>
      <c r="G128" s="30"/>
      <c r="H128" s="77">
        <f t="shared" si="8"/>
        <v>39</v>
      </c>
      <c r="I128" s="77">
        <f t="shared" si="8"/>
        <v>-20</v>
      </c>
      <c r="J128" s="77">
        <f t="shared" si="5"/>
        <v>19</v>
      </c>
    </row>
    <row r="129" spans="2:10" ht="12.75">
      <c r="B129" s="43" t="s">
        <v>421</v>
      </c>
      <c r="C129" s="30" t="s">
        <v>346</v>
      </c>
      <c r="D129" s="30" t="s">
        <v>327</v>
      </c>
      <c r="E129" s="30" t="s">
        <v>478</v>
      </c>
      <c r="F129" s="30" t="s">
        <v>422</v>
      </c>
      <c r="G129" s="30"/>
      <c r="H129" s="77">
        <f t="shared" si="8"/>
        <v>39</v>
      </c>
      <c r="I129" s="77">
        <f t="shared" si="8"/>
        <v>-20</v>
      </c>
      <c r="J129" s="77">
        <f t="shared" si="5"/>
        <v>19</v>
      </c>
    </row>
    <row r="130" spans="2:10" ht="12.75">
      <c r="B130" s="36" t="s">
        <v>408</v>
      </c>
      <c r="C130" s="30" t="s">
        <v>346</v>
      </c>
      <c r="D130" s="30" t="s">
        <v>327</v>
      </c>
      <c r="E130" s="30" t="s">
        <v>478</v>
      </c>
      <c r="F130" s="30" t="s">
        <v>422</v>
      </c>
      <c r="G130" s="30">
        <v>2</v>
      </c>
      <c r="H130" s="77">
        <v>39</v>
      </c>
      <c r="I130" s="77">
        <v>-20</v>
      </c>
      <c r="J130" s="77">
        <f t="shared" si="5"/>
        <v>19</v>
      </c>
    </row>
    <row r="131" spans="2:10" ht="12.75">
      <c r="B131" s="36" t="s">
        <v>479</v>
      </c>
      <c r="C131" s="30" t="s">
        <v>346</v>
      </c>
      <c r="D131" s="30" t="s">
        <v>327</v>
      </c>
      <c r="E131" s="44" t="s">
        <v>480</v>
      </c>
      <c r="F131" s="19"/>
      <c r="G131" s="30"/>
      <c r="H131" s="77">
        <f>H132+H137+H142</f>
        <v>5.5</v>
      </c>
      <c r="I131" s="77">
        <f>I132+I137+I142</f>
        <v>-1.0999999999999999</v>
      </c>
      <c r="J131" s="77">
        <f t="shared" si="5"/>
        <v>4.4</v>
      </c>
    </row>
    <row r="132" spans="2:10" ht="25.5" hidden="1">
      <c r="B132" s="36" t="s">
        <v>481</v>
      </c>
      <c r="C132" s="30" t="s">
        <v>346</v>
      </c>
      <c r="D132" s="30" t="s">
        <v>327</v>
      </c>
      <c r="E132" s="45" t="s">
        <v>482</v>
      </c>
      <c r="F132" s="19"/>
      <c r="G132" s="30"/>
      <c r="H132" s="77">
        <f aca="true" t="shared" si="9" ref="H132:I135">H133</f>
        <v>1.5</v>
      </c>
      <c r="I132" s="77">
        <f t="shared" si="9"/>
        <v>-1.5</v>
      </c>
      <c r="J132" s="77">
        <f t="shared" si="5"/>
        <v>0</v>
      </c>
    </row>
    <row r="133" spans="2:10" ht="25.5" hidden="1">
      <c r="B133" s="36" t="s">
        <v>483</v>
      </c>
      <c r="C133" s="30" t="s">
        <v>346</v>
      </c>
      <c r="D133" s="30" t="s">
        <v>327</v>
      </c>
      <c r="E133" s="45" t="s">
        <v>484</v>
      </c>
      <c r="F133" s="19"/>
      <c r="G133" s="30"/>
      <c r="H133" s="77">
        <f t="shared" si="9"/>
        <v>1.5</v>
      </c>
      <c r="I133" s="77">
        <f t="shared" si="9"/>
        <v>-1.5</v>
      </c>
      <c r="J133" s="77">
        <f t="shared" si="5"/>
        <v>0</v>
      </c>
    </row>
    <row r="134" spans="2:10" ht="12.75" hidden="1">
      <c r="B134" s="43" t="s">
        <v>419</v>
      </c>
      <c r="C134" s="30" t="s">
        <v>346</v>
      </c>
      <c r="D134" s="30" t="s">
        <v>327</v>
      </c>
      <c r="E134" s="45" t="s">
        <v>484</v>
      </c>
      <c r="F134" s="30" t="s">
        <v>420</v>
      </c>
      <c r="G134" s="30"/>
      <c r="H134" s="77">
        <f t="shared" si="9"/>
        <v>1.5</v>
      </c>
      <c r="I134" s="77">
        <f t="shared" si="9"/>
        <v>-1.5</v>
      </c>
      <c r="J134" s="77">
        <f t="shared" si="5"/>
        <v>0</v>
      </c>
    </row>
    <row r="135" spans="2:10" ht="12.75" hidden="1">
      <c r="B135" s="43" t="s">
        <v>421</v>
      </c>
      <c r="C135" s="30" t="s">
        <v>346</v>
      </c>
      <c r="D135" s="30" t="s">
        <v>327</v>
      </c>
      <c r="E135" s="45" t="s">
        <v>484</v>
      </c>
      <c r="F135" s="30" t="s">
        <v>422</v>
      </c>
      <c r="G135" s="30"/>
      <c r="H135" s="77">
        <f t="shared" si="9"/>
        <v>1.5</v>
      </c>
      <c r="I135" s="77">
        <f t="shared" si="9"/>
        <v>-1.5</v>
      </c>
      <c r="J135" s="77">
        <f t="shared" si="5"/>
        <v>0</v>
      </c>
    </row>
    <row r="136" spans="2:10" ht="12.75" hidden="1">
      <c r="B136" s="36" t="s">
        <v>408</v>
      </c>
      <c r="C136" s="30" t="s">
        <v>346</v>
      </c>
      <c r="D136" s="30" t="s">
        <v>327</v>
      </c>
      <c r="E136" s="45" t="s">
        <v>484</v>
      </c>
      <c r="F136" s="30" t="s">
        <v>422</v>
      </c>
      <c r="G136" s="30">
        <v>2</v>
      </c>
      <c r="H136" s="77">
        <v>1.5</v>
      </c>
      <c r="I136" s="70">
        <v>-1.5</v>
      </c>
      <c r="J136" s="77">
        <f t="shared" si="5"/>
        <v>0</v>
      </c>
    </row>
    <row r="137" spans="2:10" ht="25.5">
      <c r="B137" s="36" t="s">
        <v>505</v>
      </c>
      <c r="C137" s="30" t="s">
        <v>346</v>
      </c>
      <c r="D137" s="30" t="s">
        <v>327</v>
      </c>
      <c r="E137" s="45" t="s">
        <v>506</v>
      </c>
      <c r="F137" s="19"/>
      <c r="G137" s="30"/>
      <c r="H137" s="77">
        <f aca="true" t="shared" si="10" ref="H137:I140">H138</f>
        <v>3</v>
      </c>
      <c r="I137" s="70">
        <f t="shared" si="10"/>
        <v>-0.4</v>
      </c>
      <c r="J137" s="77">
        <f t="shared" si="5"/>
        <v>2.6</v>
      </c>
    </row>
    <row r="138" spans="2:10" ht="25.5">
      <c r="B138" s="36" t="s">
        <v>507</v>
      </c>
      <c r="C138" s="30" t="s">
        <v>346</v>
      </c>
      <c r="D138" s="30" t="s">
        <v>327</v>
      </c>
      <c r="E138" s="45" t="s">
        <v>508</v>
      </c>
      <c r="F138" s="19"/>
      <c r="G138" s="30"/>
      <c r="H138" s="77">
        <f t="shared" si="10"/>
        <v>3</v>
      </c>
      <c r="I138" s="70">
        <f t="shared" si="10"/>
        <v>-0.4</v>
      </c>
      <c r="J138" s="77">
        <f t="shared" si="5"/>
        <v>2.6</v>
      </c>
    </row>
    <row r="139" spans="2:10" ht="12.75">
      <c r="B139" s="43" t="s">
        <v>419</v>
      </c>
      <c r="C139" s="30" t="s">
        <v>346</v>
      </c>
      <c r="D139" s="30" t="s">
        <v>327</v>
      </c>
      <c r="E139" s="45" t="s">
        <v>508</v>
      </c>
      <c r="F139" s="30" t="s">
        <v>420</v>
      </c>
      <c r="G139" s="30"/>
      <c r="H139" s="77">
        <f t="shared" si="10"/>
        <v>3</v>
      </c>
      <c r="I139" s="70">
        <f t="shared" si="10"/>
        <v>-0.4</v>
      </c>
      <c r="J139" s="77">
        <f t="shared" si="5"/>
        <v>2.6</v>
      </c>
    </row>
    <row r="140" spans="2:10" ht="12.75">
      <c r="B140" s="43" t="s">
        <v>421</v>
      </c>
      <c r="C140" s="30" t="s">
        <v>346</v>
      </c>
      <c r="D140" s="30" t="s">
        <v>327</v>
      </c>
      <c r="E140" s="45" t="s">
        <v>508</v>
      </c>
      <c r="F140" s="30" t="s">
        <v>422</v>
      </c>
      <c r="G140" s="30"/>
      <c r="H140" s="77">
        <f t="shared" si="10"/>
        <v>3</v>
      </c>
      <c r="I140" s="70">
        <f t="shared" si="10"/>
        <v>-0.4</v>
      </c>
      <c r="J140" s="77">
        <f t="shared" si="5"/>
        <v>2.6</v>
      </c>
    </row>
    <row r="141" spans="2:10" ht="12.75">
      <c r="B141" s="36" t="s">
        <v>408</v>
      </c>
      <c r="C141" s="30" t="s">
        <v>346</v>
      </c>
      <c r="D141" s="30" t="s">
        <v>327</v>
      </c>
      <c r="E141" s="45" t="s">
        <v>508</v>
      </c>
      <c r="F141" s="30" t="s">
        <v>422</v>
      </c>
      <c r="G141" s="30">
        <v>2</v>
      </c>
      <c r="H141" s="77">
        <v>3</v>
      </c>
      <c r="I141" s="70">
        <v>-0.4</v>
      </c>
      <c r="J141" s="77">
        <f t="shared" si="5"/>
        <v>2.6</v>
      </c>
    </row>
    <row r="142" spans="2:10" ht="25.5">
      <c r="B142" s="36" t="s">
        <v>513</v>
      </c>
      <c r="C142" s="30" t="s">
        <v>346</v>
      </c>
      <c r="D142" s="30" t="s">
        <v>327</v>
      </c>
      <c r="E142" s="45" t="s">
        <v>514</v>
      </c>
      <c r="F142" s="19"/>
      <c r="G142" s="30"/>
      <c r="H142" s="77">
        <f aca="true" t="shared" si="11" ref="H142:I145">H143</f>
        <v>1</v>
      </c>
      <c r="I142" s="70">
        <f t="shared" si="11"/>
        <v>0.8</v>
      </c>
      <c r="J142" s="77">
        <f t="shared" si="5"/>
        <v>1.8</v>
      </c>
    </row>
    <row r="143" spans="2:10" ht="25.5">
      <c r="B143" s="36" t="s">
        <v>515</v>
      </c>
      <c r="C143" s="30" t="s">
        <v>346</v>
      </c>
      <c r="D143" s="30" t="s">
        <v>327</v>
      </c>
      <c r="E143" s="45" t="s">
        <v>516</v>
      </c>
      <c r="F143" s="19"/>
      <c r="G143" s="30"/>
      <c r="H143" s="77">
        <f t="shared" si="11"/>
        <v>1</v>
      </c>
      <c r="I143" s="70">
        <f t="shared" si="11"/>
        <v>0.8</v>
      </c>
      <c r="J143" s="77">
        <f t="shared" si="5"/>
        <v>1.8</v>
      </c>
    </row>
    <row r="144" spans="2:10" ht="12.75">
      <c r="B144" s="43" t="s">
        <v>419</v>
      </c>
      <c r="C144" s="30" t="s">
        <v>346</v>
      </c>
      <c r="D144" s="30" t="s">
        <v>327</v>
      </c>
      <c r="E144" s="45" t="s">
        <v>516</v>
      </c>
      <c r="F144" s="30" t="s">
        <v>420</v>
      </c>
      <c r="G144" s="30"/>
      <c r="H144" s="77">
        <f t="shared" si="11"/>
        <v>1</v>
      </c>
      <c r="I144" s="70">
        <f t="shared" si="11"/>
        <v>0.8</v>
      </c>
      <c r="J144" s="77">
        <f aca="true" t="shared" si="12" ref="J144:J207">H144+I144</f>
        <v>1.8</v>
      </c>
    </row>
    <row r="145" spans="2:10" ht="12.75">
      <c r="B145" s="43" t="s">
        <v>421</v>
      </c>
      <c r="C145" s="30" t="s">
        <v>346</v>
      </c>
      <c r="D145" s="30" t="s">
        <v>327</v>
      </c>
      <c r="E145" s="45" t="s">
        <v>516</v>
      </c>
      <c r="F145" s="30" t="s">
        <v>422</v>
      </c>
      <c r="G145" s="30"/>
      <c r="H145" s="77">
        <f t="shared" si="11"/>
        <v>1</v>
      </c>
      <c r="I145" s="70">
        <f t="shared" si="11"/>
        <v>0.8</v>
      </c>
      <c r="J145" s="77">
        <f t="shared" si="12"/>
        <v>1.8</v>
      </c>
    </row>
    <row r="146" spans="2:10" ht="12.75">
      <c r="B146" s="36" t="s">
        <v>408</v>
      </c>
      <c r="C146" s="30" t="s">
        <v>346</v>
      </c>
      <c r="D146" s="30" t="s">
        <v>327</v>
      </c>
      <c r="E146" s="45" t="s">
        <v>516</v>
      </c>
      <c r="F146" s="30" t="s">
        <v>422</v>
      </c>
      <c r="G146" s="30">
        <v>2</v>
      </c>
      <c r="H146" s="77">
        <v>1</v>
      </c>
      <c r="I146" s="70">
        <v>0.8</v>
      </c>
      <c r="J146" s="77">
        <f t="shared" si="12"/>
        <v>1.8</v>
      </c>
    </row>
    <row r="147" spans="2:10" ht="12.75">
      <c r="B147" s="286" t="s">
        <v>323</v>
      </c>
      <c r="C147" s="29" t="s">
        <v>351</v>
      </c>
      <c r="D147" s="29"/>
      <c r="E147" s="59"/>
      <c r="F147" s="29"/>
      <c r="G147" s="29"/>
      <c r="H147" s="85">
        <f>H150+H156</f>
        <v>693.8000000000001</v>
      </c>
      <c r="I147" s="85">
        <f>I150+I156</f>
        <v>0</v>
      </c>
      <c r="J147" s="85">
        <f t="shared" si="12"/>
        <v>693.8000000000001</v>
      </c>
    </row>
    <row r="148" spans="2:10" ht="12.75">
      <c r="B148" s="41" t="s">
        <v>408</v>
      </c>
      <c r="C148" s="42"/>
      <c r="D148" s="42"/>
      <c r="E148" s="42"/>
      <c r="F148" s="42"/>
      <c r="G148" s="42">
        <v>2</v>
      </c>
      <c r="H148" s="85">
        <f>H161</f>
        <v>6.1</v>
      </c>
      <c r="I148" s="85">
        <f>I161</f>
        <v>0</v>
      </c>
      <c r="J148" s="85">
        <f t="shared" si="12"/>
        <v>6.1</v>
      </c>
    </row>
    <row r="149" spans="2:10" ht="12.75">
      <c r="B149" s="41" t="s">
        <v>383</v>
      </c>
      <c r="C149" s="42"/>
      <c r="D149" s="42"/>
      <c r="E149" s="42"/>
      <c r="F149" s="42"/>
      <c r="G149" s="42">
        <v>4</v>
      </c>
      <c r="H149" s="85">
        <f>H155</f>
        <v>687.7</v>
      </c>
      <c r="I149" s="85">
        <f>I155</f>
        <v>0</v>
      </c>
      <c r="J149" s="85">
        <f t="shared" si="12"/>
        <v>687.7</v>
      </c>
    </row>
    <row r="150" spans="2:10" ht="12.75">
      <c r="B150" s="36" t="s">
        <v>157</v>
      </c>
      <c r="C150" s="30" t="s">
        <v>351</v>
      </c>
      <c r="D150" s="30" t="s">
        <v>156</v>
      </c>
      <c r="E150" s="48"/>
      <c r="F150" s="30"/>
      <c r="G150" s="30"/>
      <c r="H150" s="77">
        <f aca="true" t="shared" si="13" ref="H150:I154">H151</f>
        <v>687.7</v>
      </c>
      <c r="I150" s="77">
        <f t="shared" si="13"/>
        <v>0</v>
      </c>
      <c r="J150" s="77">
        <f t="shared" si="12"/>
        <v>687.7</v>
      </c>
    </row>
    <row r="151" spans="2:10" ht="12.75">
      <c r="B151" s="43" t="s">
        <v>409</v>
      </c>
      <c r="C151" s="30" t="s">
        <v>351</v>
      </c>
      <c r="D151" s="30" t="s">
        <v>156</v>
      </c>
      <c r="E151" s="62" t="s">
        <v>410</v>
      </c>
      <c r="F151" s="29"/>
      <c r="G151" s="29"/>
      <c r="H151" s="77">
        <f t="shared" si="13"/>
        <v>687.7</v>
      </c>
      <c r="I151" s="77">
        <f t="shared" si="13"/>
        <v>0</v>
      </c>
      <c r="J151" s="77">
        <f t="shared" si="12"/>
        <v>687.7</v>
      </c>
    </row>
    <row r="152" spans="2:10" ht="25.5">
      <c r="B152" s="36" t="s">
        <v>485</v>
      </c>
      <c r="C152" s="30" t="s">
        <v>351</v>
      </c>
      <c r="D152" s="30" t="s">
        <v>156</v>
      </c>
      <c r="E152" s="30" t="s">
        <v>486</v>
      </c>
      <c r="F152" s="30"/>
      <c r="G152" s="30"/>
      <c r="H152" s="77">
        <f t="shared" si="13"/>
        <v>687.7</v>
      </c>
      <c r="I152" s="77">
        <f t="shared" si="13"/>
        <v>0</v>
      </c>
      <c r="J152" s="77">
        <f t="shared" si="12"/>
        <v>687.7</v>
      </c>
    </row>
    <row r="153" spans="2:10" ht="12.75">
      <c r="B153" s="43" t="s">
        <v>253</v>
      </c>
      <c r="C153" s="30" t="s">
        <v>351</v>
      </c>
      <c r="D153" s="30" t="s">
        <v>156</v>
      </c>
      <c r="E153" s="30" t="s">
        <v>486</v>
      </c>
      <c r="F153" s="30" t="s">
        <v>487</v>
      </c>
      <c r="G153" s="30"/>
      <c r="H153" s="77">
        <f t="shared" si="13"/>
        <v>687.7</v>
      </c>
      <c r="I153" s="77">
        <f t="shared" si="13"/>
        <v>0</v>
      </c>
      <c r="J153" s="77">
        <f t="shared" si="12"/>
        <v>687.7</v>
      </c>
    </row>
    <row r="154" spans="2:10" ht="12.75">
      <c r="B154" s="43" t="s">
        <v>257</v>
      </c>
      <c r="C154" s="30" t="s">
        <v>351</v>
      </c>
      <c r="D154" s="30" t="s">
        <v>156</v>
      </c>
      <c r="E154" s="30" t="s">
        <v>486</v>
      </c>
      <c r="F154" s="30" t="s">
        <v>256</v>
      </c>
      <c r="G154" s="30"/>
      <c r="H154" s="77">
        <f t="shared" si="13"/>
        <v>687.7</v>
      </c>
      <c r="I154" s="77">
        <f t="shared" si="13"/>
        <v>0</v>
      </c>
      <c r="J154" s="77">
        <f t="shared" si="12"/>
        <v>687.7</v>
      </c>
    </row>
    <row r="155" spans="2:10" ht="12.75">
      <c r="B155" s="36" t="s">
        <v>383</v>
      </c>
      <c r="C155" s="30" t="s">
        <v>351</v>
      </c>
      <c r="D155" s="30" t="s">
        <v>156</v>
      </c>
      <c r="E155" s="30" t="s">
        <v>486</v>
      </c>
      <c r="F155" s="30" t="s">
        <v>256</v>
      </c>
      <c r="G155" s="30" t="s">
        <v>400</v>
      </c>
      <c r="H155" s="77">
        <v>687.7</v>
      </c>
      <c r="I155" s="77">
        <v>0</v>
      </c>
      <c r="J155" s="77">
        <f t="shared" si="12"/>
        <v>687.7</v>
      </c>
    </row>
    <row r="156" spans="2:10" ht="12.75">
      <c r="B156" s="36" t="s">
        <v>322</v>
      </c>
      <c r="C156" s="30" t="s">
        <v>351</v>
      </c>
      <c r="D156" s="30" t="s">
        <v>352</v>
      </c>
      <c r="E156" s="30"/>
      <c r="F156" s="30"/>
      <c r="G156" s="30"/>
      <c r="H156" s="77">
        <f aca="true" t="shared" si="14" ref="H156:I160">H157</f>
        <v>6.1</v>
      </c>
      <c r="I156" s="77">
        <f t="shared" si="14"/>
        <v>0</v>
      </c>
      <c r="J156" s="77">
        <f t="shared" si="12"/>
        <v>6.1</v>
      </c>
    </row>
    <row r="157" spans="2:10" ht="12.75">
      <c r="B157" s="43" t="s">
        <v>409</v>
      </c>
      <c r="C157" s="30" t="s">
        <v>351</v>
      </c>
      <c r="D157" s="30" t="s">
        <v>352</v>
      </c>
      <c r="E157" s="62" t="s">
        <v>410</v>
      </c>
      <c r="F157" s="30"/>
      <c r="G157" s="30"/>
      <c r="H157" s="77">
        <f t="shared" si="14"/>
        <v>6.1</v>
      </c>
      <c r="I157" s="77">
        <f t="shared" si="14"/>
        <v>0</v>
      </c>
      <c r="J157" s="77">
        <f t="shared" si="12"/>
        <v>6.1</v>
      </c>
    </row>
    <row r="158" spans="2:10" ht="12.75">
      <c r="B158" s="36" t="s">
        <v>9</v>
      </c>
      <c r="C158" s="30" t="s">
        <v>351</v>
      </c>
      <c r="D158" s="30" t="s">
        <v>352</v>
      </c>
      <c r="E158" s="30" t="s">
        <v>489</v>
      </c>
      <c r="F158" s="30"/>
      <c r="G158" s="30"/>
      <c r="H158" s="77">
        <f t="shared" si="14"/>
        <v>6.1</v>
      </c>
      <c r="I158" s="77">
        <f t="shared" si="14"/>
        <v>0</v>
      </c>
      <c r="J158" s="77">
        <f t="shared" si="12"/>
        <v>6.1</v>
      </c>
    </row>
    <row r="159" spans="2:10" ht="12.75">
      <c r="B159" s="43" t="s">
        <v>419</v>
      </c>
      <c r="C159" s="30" t="s">
        <v>351</v>
      </c>
      <c r="D159" s="30" t="s">
        <v>352</v>
      </c>
      <c r="E159" s="30" t="s">
        <v>489</v>
      </c>
      <c r="F159" s="30" t="s">
        <v>420</v>
      </c>
      <c r="G159" s="30"/>
      <c r="H159" s="77">
        <f t="shared" si="14"/>
        <v>6.1</v>
      </c>
      <c r="I159" s="77">
        <f t="shared" si="14"/>
        <v>0</v>
      </c>
      <c r="J159" s="77">
        <f t="shared" si="12"/>
        <v>6.1</v>
      </c>
    </row>
    <row r="160" spans="2:10" ht="12.75">
      <c r="B160" s="43" t="s">
        <v>421</v>
      </c>
      <c r="C160" s="30" t="s">
        <v>351</v>
      </c>
      <c r="D160" s="30" t="s">
        <v>352</v>
      </c>
      <c r="E160" s="30" t="s">
        <v>489</v>
      </c>
      <c r="F160" s="30" t="s">
        <v>422</v>
      </c>
      <c r="G160" s="30"/>
      <c r="H160" s="77">
        <f t="shared" si="14"/>
        <v>6.1</v>
      </c>
      <c r="I160" s="77">
        <f t="shared" si="14"/>
        <v>0</v>
      </c>
      <c r="J160" s="77">
        <f t="shared" si="12"/>
        <v>6.1</v>
      </c>
    </row>
    <row r="161" spans="2:10" ht="12.75">
      <c r="B161" s="36" t="s">
        <v>408</v>
      </c>
      <c r="C161" s="30" t="s">
        <v>351</v>
      </c>
      <c r="D161" s="30" t="s">
        <v>352</v>
      </c>
      <c r="E161" s="30" t="s">
        <v>489</v>
      </c>
      <c r="F161" s="30" t="s">
        <v>422</v>
      </c>
      <c r="G161" s="30">
        <v>2</v>
      </c>
      <c r="H161" s="77">
        <v>6.1</v>
      </c>
      <c r="I161" s="77">
        <v>0</v>
      </c>
      <c r="J161" s="77">
        <f t="shared" si="12"/>
        <v>6.1</v>
      </c>
    </row>
    <row r="162" spans="2:10" s="35" customFormat="1" ht="12.75">
      <c r="B162" s="49" t="s">
        <v>324</v>
      </c>
      <c r="C162" s="29" t="s">
        <v>353</v>
      </c>
      <c r="D162" s="29"/>
      <c r="E162" s="29"/>
      <c r="F162" s="29"/>
      <c r="G162" s="29"/>
      <c r="H162" s="85">
        <f>H164</f>
        <v>8.4</v>
      </c>
      <c r="I162" s="85">
        <f>I164</f>
        <v>0</v>
      </c>
      <c r="J162" s="85">
        <f t="shared" si="12"/>
        <v>8.4</v>
      </c>
    </row>
    <row r="163" spans="2:10" ht="12.75">
      <c r="B163" s="41" t="s">
        <v>408</v>
      </c>
      <c r="C163" s="42"/>
      <c r="D163" s="42"/>
      <c r="E163" s="42"/>
      <c r="F163" s="42"/>
      <c r="G163" s="42">
        <v>2</v>
      </c>
      <c r="H163" s="85">
        <f>H169</f>
        <v>8.4</v>
      </c>
      <c r="I163" s="85">
        <f>I169</f>
        <v>0</v>
      </c>
      <c r="J163" s="85">
        <f t="shared" si="12"/>
        <v>8.4</v>
      </c>
    </row>
    <row r="164" spans="2:10" ht="12.75">
      <c r="B164" s="36" t="s">
        <v>34</v>
      </c>
      <c r="C164" s="30" t="s">
        <v>353</v>
      </c>
      <c r="D164" s="30" t="s">
        <v>364</v>
      </c>
      <c r="E164" s="30"/>
      <c r="F164" s="30"/>
      <c r="G164" s="30"/>
      <c r="H164" s="77">
        <f aca="true" t="shared" si="15" ref="H164:I168">H165</f>
        <v>8.4</v>
      </c>
      <c r="I164" s="77">
        <f t="shared" si="15"/>
        <v>0</v>
      </c>
      <c r="J164" s="77">
        <f t="shared" si="12"/>
        <v>8.4</v>
      </c>
    </row>
    <row r="165" spans="2:10" ht="12.75">
      <c r="B165" s="43" t="s">
        <v>409</v>
      </c>
      <c r="C165" s="30" t="s">
        <v>353</v>
      </c>
      <c r="D165" s="30" t="s">
        <v>364</v>
      </c>
      <c r="E165" s="62" t="s">
        <v>410</v>
      </c>
      <c r="F165" s="30"/>
      <c r="G165" s="30"/>
      <c r="H165" s="77">
        <f t="shared" si="15"/>
        <v>8.4</v>
      </c>
      <c r="I165" s="77">
        <f t="shared" si="15"/>
        <v>0</v>
      </c>
      <c r="J165" s="77">
        <f t="shared" si="12"/>
        <v>8.4</v>
      </c>
    </row>
    <row r="166" spans="2:10" ht="25.5">
      <c r="B166" s="36" t="s">
        <v>490</v>
      </c>
      <c r="C166" s="30" t="s">
        <v>353</v>
      </c>
      <c r="D166" s="30" t="s">
        <v>364</v>
      </c>
      <c r="E166" s="30" t="s">
        <v>491</v>
      </c>
      <c r="F166" s="30"/>
      <c r="G166" s="30"/>
      <c r="H166" s="77">
        <f t="shared" si="15"/>
        <v>8.4</v>
      </c>
      <c r="I166" s="77">
        <f t="shared" si="15"/>
        <v>0</v>
      </c>
      <c r="J166" s="77">
        <f t="shared" si="12"/>
        <v>8.4</v>
      </c>
    </row>
    <row r="167" spans="2:10" ht="12.75">
      <c r="B167" s="43" t="s">
        <v>419</v>
      </c>
      <c r="C167" s="30" t="s">
        <v>353</v>
      </c>
      <c r="D167" s="30" t="s">
        <v>364</v>
      </c>
      <c r="E167" s="30" t="s">
        <v>491</v>
      </c>
      <c r="F167" s="30" t="s">
        <v>420</v>
      </c>
      <c r="G167" s="30"/>
      <c r="H167" s="77">
        <f t="shared" si="15"/>
        <v>8.4</v>
      </c>
      <c r="I167" s="77">
        <f t="shared" si="15"/>
        <v>0</v>
      </c>
      <c r="J167" s="77">
        <f t="shared" si="12"/>
        <v>8.4</v>
      </c>
    </row>
    <row r="168" spans="2:10" ht="12.75">
      <c r="B168" s="43" t="s">
        <v>421</v>
      </c>
      <c r="C168" s="30" t="s">
        <v>353</v>
      </c>
      <c r="D168" s="30" t="s">
        <v>364</v>
      </c>
      <c r="E168" s="30" t="s">
        <v>491</v>
      </c>
      <c r="F168" s="30" t="s">
        <v>422</v>
      </c>
      <c r="G168" s="30"/>
      <c r="H168" s="77">
        <f t="shared" si="15"/>
        <v>8.4</v>
      </c>
      <c r="I168" s="77">
        <f t="shared" si="15"/>
        <v>0</v>
      </c>
      <c r="J168" s="77">
        <f t="shared" si="12"/>
        <v>8.4</v>
      </c>
    </row>
    <row r="169" spans="2:10" ht="12.75">
      <c r="B169" s="36" t="s">
        <v>408</v>
      </c>
      <c r="C169" s="30" t="s">
        <v>353</v>
      </c>
      <c r="D169" s="30" t="s">
        <v>364</v>
      </c>
      <c r="E169" s="30" t="s">
        <v>491</v>
      </c>
      <c r="F169" s="30" t="s">
        <v>422</v>
      </c>
      <c r="G169" s="30">
        <v>2</v>
      </c>
      <c r="H169" s="77">
        <v>8.4</v>
      </c>
      <c r="I169" s="77">
        <v>0</v>
      </c>
      <c r="J169" s="77">
        <f t="shared" si="12"/>
        <v>8.4</v>
      </c>
    </row>
    <row r="170" spans="2:10" s="35" customFormat="1" ht="12.75">
      <c r="B170" s="49" t="s">
        <v>307</v>
      </c>
      <c r="C170" s="29" t="s">
        <v>365</v>
      </c>
      <c r="D170" s="29"/>
      <c r="E170" s="287"/>
      <c r="F170" s="29"/>
      <c r="G170" s="29"/>
      <c r="H170" s="85">
        <f>H173+H179+H185</f>
        <v>13174.5</v>
      </c>
      <c r="I170" s="85">
        <f>I173+I179+I185</f>
        <v>-90.10000000000001</v>
      </c>
      <c r="J170" s="85">
        <f t="shared" si="12"/>
        <v>13084.4</v>
      </c>
    </row>
    <row r="171" spans="2:10" ht="12.75">
      <c r="B171" s="41" t="s">
        <v>408</v>
      </c>
      <c r="C171" s="42"/>
      <c r="D171" s="42"/>
      <c r="E171" s="42"/>
      <c r="F171" s="42"/>
      <c r="G171" s="42">
        <v>2</v>
      </c>
      <c r="H171" s="85">
        <f>H178+H184+H190</f>
        <v>1508</v>
      </c>
      <c r="I171" s="85">
        <f>I178+I184+I190</f>
        <v>-90.10000000000001</v>
      </c>
      <c r="J171" s="85">
        <f t="shared" si="12"/>
        <v>1417.9</v>
      </c>
    </row>
    <row r="172" spans="2:10" ht="12.75">
      <c r="B172" s="41" t="s">
        <v>382</v>
      </c>
      <c r="C172" s="42"/>
      <c r="D172" s="42"/>
      <c r="E172" s="42"/>
      <c r="F172" s="42"/>
      <c r="G172" s="42">
        <v>3</v>
      </c>
      <c r="H172" s="85">
        <f>H195</f>
        <v>11666.5</v>
      </c>
      <c r="I172" s="85">
        <f>I195</f>
        <v>0</v>
      </c>
      <c r="J172" s="85">
        <f t="shared" si="12"/>
        <v>11666.5</v>
      </c>
    </row>
    <row r="173" spans="2:10" ht="12.75">
      <c r="B173" s="36" t="s">
        <v>329</v>
      </c>
      <c r="C173" s="30" t="s">
        <v>365</v>
      </c>
      <c r="D173" s="30" t="s">
        <v>328</v>
      </c>
      <c r="E173" s="30"/>
      <c r="F173" s="30"/>
      <c r="G173" s="30"/>
      <c r="H173" s="77">
        <f aca="true" t="shared" si="16" ref="H173:I177">H174</f>
        <v>55</v>
      </c>
      <c r="I173" s="77">
        <f t="shared" si="16"/>
        <v>-37</v>
      </c>
      <c r="J173" s="77">
        <f t="shared" si="12"/>
        <v>18</v>
      </c>
    </row>
    <row r="174" spans="2:10" ht="12.75">
      <c r="B174" s="36" t="s">
        <v>523</v>
      </c>
      <c r="C174" s="30" t="s">
        <v>365</v>
      </c>
      <c r="D174" s="30" t="s">
        <v>328</v>
      </c>
      <c r="E174" s="30" t="s">
        <v>492</v>
      </c>
      <c r="F174" s="30"/>
      <c r="G174" s="30"/>
      <c r="H174" s="77">
        <f t="shared" si="16"/>
        <v>55</v>
      </c>
      <c r="I174" s="77">
        <f t="shared" si="16"/>
        <v>-37</v>
      </c>
      <c r="J174" s="77">
        <f t="shared" si="12"/>
        <v>18</v>
      </c>
    </row>
    <row r="175" spans="2:10" ht="25.5">
      <c r="B175" s="36" t="s">
        <v>524</v>
      </c>
      <c r="C175" s="30" t="s">
        <v>365</v>
      </c>
      <c r="D175" s="30" t="s">
        <v>328</v>
      </c>
      <c r="E175" s="30" t="s">
        <v>493</v>
      </c>
      <c r="F175" s="30"/>
      <c r="G175" s="30"/>
      <c r="H175" s="77">
        <f t="shared" si="16"/>
        <v>55</v>
      </c>
      <c r="I175" s="77">
        <f t="shared" si="16"/>
        <v>-37</v>
      </c>
      <c r="J175" s="77">
        <f t="shared" si="12"/>
        <v>18</v>
      </c>
    </row>
    <row r="176" spans="2:10" ht="12.75">
      <c r="B176" s="36" t="s">
        <v>494</v>
      </c>
      <c r="C176" s="30" t="s">
        <v>365</v>
      </c>
      <c r="D176" s="30" t="s">
        <v>328</v>
      </c>
      <c r="E176" s="30" t="s">
        <v>493</v>
      </c>
      <c r="F176" s="30" t="s">
        <v>495</v>
      </c>
      <c r="G176" s="30"/>
      <c r="H176" s="77">
        <f t="shared" si="16"/>
        <v>55</v>
      </c>
      <c r="I176" s="77">
        <f t="shared" si="16"/>
        <v>-37</v>
      </c>
      <c r="J176" s="77">
        <f t="shared" si="12"/>
        <v>18</v>
      </c>
    </row>
    <row r="177" spans="2:10" ht="12.75">
      <c r="B177" s="36" t="s">
        <v>629</v>
      </c>
      <c r="C177" s="30" t="s">
        <v>365</v>
      </c>
      <c r="D177" s="30" t="s">
        <v>328</v>
      </c>
      <c r="E177" s="30" t="s">
        <v>493</v>
      </c>
      <c r="F177" s="30" t="s">
        <v>630</v>
      </c>
      <c r="G177" s="30"/>
      <c r="H177" s="77">
        <f t="shared" si="16"/>
        <v>55</v>
      </c>
      <c r="I177" s="77">
        <f t="shared" si="16"/>
        <v>-37</v>
      </c>
      <c r="J177" s="77">
        <f t="shared" si="12"/>
        <v>18</v>
      </c>
    </row>
    <row r="178" spans="2:10" ht="12.75">
      <c r="B178" s="36" t="s">
        <v>408</v>
      </c>
      <c r="C178" s="30" t="s">
        <v>365</v>
      </c>
      <c r="D178" s="30" t="s">
        <v>328</v>
      </c>
      <c r="E178" s="30" t="s">
        <v>493</v>
      </c>
      <c r="F178" s="30" t="s">
        <v>630</v>
      </c>
      <c r="G178" s="30">
        <v>2</v>
      </c>
      <c r="H178" s="77">
        <v>55</v>
      </c>
      <c r="I178" s="77">
        <v>-37</v>
      </c>
      <c r="J178" s="77">
        <f t="shared" si="12"/>
        <v>18</v>
      </c>
    </row>
    <row r="179" spans="2:10" ht="12.75">
      <c r="B179" s="36" t="s">
        <v>344</v>
      </c>
      <c r="C179" s="30" t="s">
        <v>365</v>
      </c>
      <c r="D179" s="30" t="s">
        <v>343</v>
      </c>
      <c r="E179" s="30"/>
      <c r="F179" s="30"/>
      <c r="G179" s="30"/>
      <c r="H179" s="77">
        <f aca="true" t="shared" si="17" ref="H179:I183">H180</f>
        <v>570</v>
      </c>
      <c r="I179" s="77">
        <f t="shared" si="17"/>
        <v>95.3</v>
      </c>
      <c r="J179" s="77">
        <f t="shared" si="12"/>
        <v>665.3</v>
      </c>
    </row>
    <row r="180" spans="2:10" ht="12.75">
      <c r="B180" s="43" t="s">
        <v>409</v>
      </c>
      <c r="C180" s="30" t="s">
        <v>365</v>
      </c>
      <c r="D180" s="30" t="s">
        <v>343</v>
      </c>
      <c r="E180" s="62" t="s">
        <v>410</v>
      </c>
      <c r="F180" s="30"/>
      <c r="G180" s="30"/>
      <c r="H180" s="77">
        <f t="shared" si="17"/>
        <v>570</v>
      </c>
      <c r="I180" s="77">
        <f t="shared" si="17"/>
        <v>95.3</v>
      </c>
      <c r="J180" s="77">
        <f t="shared" si="12"/>
        <v>665.3</v>
      </c>
    </row>
    <row r="181" spans="2:10" ht="12.75">
      <c r="B181" s="43" t="s">
        <v>496</v>
      </c>
      <c r="C181" s="30" t="s">
        <v>365</v>
      </c>
      <c r="D181" s="30" t="s">
        <v>343</v>
      </c>
      <c r="E181" s="62" t="s">
        <v>497</v>
      </c>
      <c r="F181" s="30"/>
      <c r="G181" s="30"/>
      <c r="H181" s="77">
        <f t="shared" si="17"/>
        <v>570</v>
      </c>
      <c r="I181" s="77">
        <f t="shared" si="17"/>
        <v>95.3</v>
      </c>
      <c r="J181" s="77">
        <f t="shared" si="12"/>
        <v>665.3</v>
      </c>
    </row>
    <row r="182" spans="2:10" ht="12.75">
      <c r="B182" s="43" t="s">
        <v>424</v>
      </c>
      <c r="C182" s="30" t="s">
        <v>365</v>
      </c>
      <c r="D182" s="30" t="s">
        <v>343</v>
      </c>
      <c r="E182" s="62" t="s">
        <v>497</v>
      </c>
      <c r="F182" s="30" t="s">
        <v>98</v>
      </c>
      <c r="G182" s="30"/>
      <c r="H182" s="77">
        <f t="shared" si="17"/>
        <v>570</v>
      </c>
      <c r="I182" s="77">
        <f t="shared" si="17"/>
        <v>95.3</v>
      </c>
      <c r="J182" s="77">
        <f t="shared" si="12"/>
        <v>665.3</v>
      </c>
    </row>
    <row r="183" spans="2:10" ht="12.75">
      <c r="B183" s="36" t="s">
        <v>170</v>
      </c>
      <c r="C183" s="30" t="s">
        <v>365</v>
      </c>
      <c r="D183" s="30" t="s">
        <v>343</v>
      </c>
      <c r="E183" s="62" t="s">
        <v>497</v>
      </c>
      <c r="F183" s="30" t="s">
        <v>169</v>
      </c>
      <c r="G183" s="30"/>
      <c r="H183" s="77">
        <f t="shared" si="17"/>
        <v>570</v>
      </c>
      <c r="I183" s="77">
        <f t="shared" si="17"/>
        <v>95.3</v>
      </c>
      <c r="J183" s="77">
        <f t="shared" si="12"/>
        <v>665.3</v>
      </c>
    </row>
    <row r="184" spans="2:10" ht="12.75">
      <c r="B184" s="36" t="s">
        <v>408</v>
      </c>
      <c r="C184" s="30" t="s">
        <v>365</v>
      </c>
      <c r="D184" s="30" t="s">
        <v>343</v>
      </c>
      <c r="E184" s="62" t="s">
        <v>497</v>
      </c>
      <c r="F184" s="30" t="s">
        <v>169</v>
      </c>
      <c r="G184" s="30">
        <v>2</v>
      </c>
      <c r="H184" s="77">
        <v>570</v>
      </c>
      <c r="I184" s="77">
        <v>95.3</v>
      </c>
      <c r="J184" s="77">
        <f t="shared" si="12"/>
        <v>665.3</v>
      </c>
    </row>
    <row r="185" spans="2:10" ht="12.75">
      <c r="B185" s="36" t="s">
        <v>144</v>
      </c>
      <c r="C185" s="30" t="s">
        <v>365</v>
      </c>
      <c r="D185" s="30" t="s">
        <v>143</v>
      </c>
      <c r="E185" s="30"/>
      <c r="F185" s="30"/>
      <c r="G185" s="30"/>
      <c r="H185" s="77">
        <f>H186+H191</f>
        <v>12549.5</v>
      </c>
      <c r="I185" s="77">
        <f>I186+I191</f>
        <v>-148.4</v>
      </c>
      <c r="J185" s="77">
        <f t="shared" si="12"/>
        <v>12401.1</v>
      </c>
    </row>
    <row r="186" spans="2:10" ht="12.75">
      <c r="B186" s="43" t="s">
        <v>409</v>
      </c>
      <c r="C186" s="30" t="s">
        <v>365</v>
      </c>
      <c r="D186" s="30" t="s">
        <v>143</v>
      </c>
      <c r="E186" s="62" t="s">
        <v>410</v>
      </c>
      <c r="F186" s="30"/>
      <c r="G186" s="30"/>
      <c r="H186" s="77">
        <f aca="true" t="shared" si="18" ref="H186:I189">H187</f>
        <v>883</v>
      </c>
      <c r="I186" s="77">
        <f t="shared" si="18"/>
        <v>-148.4</v>
      </c>
      <c r="J186" s="77">
        <f t="shared" si="12"/>
        <v>734.6</v>
      </c>
    </row>
    <row r="187" spans="2:10" ht="12.75">
      <c r="B187" s="36" t="s">
        <v>498</v>
      </c>
      <c r="C187" s="30" t="s">
        <v>365</v>
      </c>
      <c r="D187" s="30" t="s">
        <v>143</v>
      </c>
      <c r="E187" s="62" t="s">
        <v>499</v>
      </c>
      <c r="F187" s="30"/>
      <c r="G187" s="30"/>
      <c r="H187" s="77">
        <f t="shared" si="18"/>
        <v>883</v>
      </c>
      <c r="I187" s="77">
        <f t="shared" si="18"/>
        <v>-148.4</v>
      </c>
      <c r="J187" s="77">
        <f t="shared" si="12"/>
        <v>734.6</v>
      </c>
    </row>
    <row r="188" spans="2:10" ht="12.75">
      <c r="B188" s="43" t="s">
        <v>419</v>
      </c>
      <c r="C188" s="30" t="s">
        <v>365</v>
      </c>
      <c r="D188" s="30" t="s">
        <v>143</v>
      </c>
      <c r="E188" s="62" t="s">
        <v>499</v>
      </c>
      <c r="F188" s="30" t="s">
        <v>420</v>
      </c>
      <c r="G188" s="30"/>
      <c r="H188" s="77">
        <f t="shared" si="18"/>
        <v>883</v>
      </c>
      <c r="I188" s="77">
        <f t="shared" si="18"/>
        <v>-148.4</v>
      </c>
      <c r="J188" s="77">
        <f t="shared" si="12"/>
        <v>734.6</v>
      </c>
    </row>
    <row r="189" spans="2:10" ht="12.75">
      <c r="B189" s="43" t="s">
        <v>421</v>
      </c>
      <c r="C189" s="30" t="s">
        <v>365</v>
      </c>
      <c r="D189" s="30" t="s">
        <v>143</v>
      </c>
      <c r="E189" s="62" t="s">
        <v>499</v>
      </c>
      <c r="F189" s="30" t="s">
        <v>422</v>
      </c>
      <c r="G189" s="30"/>
      <c r="H189" s="77">
        <f t="shared" si="18"/>
        <v>883</v>
      </c>
      <c r="I189" s="77">
        <f t="shared" si="18"/>
        <v>-148.4</v>
      </c>
      <c r="J189" s="77">
        <f t="shared" si="12"/>
        <v>734.6</v>
      </c>
    </row>
    <row r="190" spans="2:10" ht="12.75">
      <c r="B190" s="36" t="s">
        <v>408</v>
      </c>
      <c r="C190" s="30" t="s">
        <v>365</v>
      </c>
      <c r="D190" s="30" t="s">
        <v>143</v>
      </c>
      <c r="E190" s="62" t="s">
        <v>499</v>
      </c>
      <c r="F190" s="30" t="s">
        <v>422</v>
      </c>
      <c r="G190" s="30">
        <v>2</v>
      </c>
      <c r="H190" s="77">
        <v>883</v>
      </c>
      <c r="I190" s="77">
        <v>-148.4</v>
      </c>
      <c r="J190" s="77">
        <f t="shared" si="12"/>
        <v>734.6</v>
      </c>
    </row>
    <row r="191" spans="2:10" ht="12.75">
      <c r="B191" s="34" t="s">
        <v>461</v>
      </c>
      <c r="C191" s="87" t="s">
        <v>365</v>
      </c>
      <c r="D191" s="87" t="s">
        <v>143</v>
      </c>
      <c r="E191" s="87" t="s">
        <v>460</v>
      </c>
      <c r="F191" s="87"/>
      <c r="G191" s="87"/>
      <c r="H191" s="77">
        <f aca="true" t="shared" si="19" ref="H191:I194">H192</f>
        <v>11666.5</v>
      </c>
      <c r="I191" s="77">
        <f t="shared" si="19"/>
        <v>0</v>
      </c>
      <c r="J191" s="77">
        <f t="shared" si="12"/>
        <v>11666.5</v>
      </c>
    </row>
    <row r="192" spans="2:10" ht="25.5">
      <c r="B192" s="32" t="s">
        <v>464</v>
      </c>
      <c r="C192" s="271" t="s">
        <v>365</v>
      </c>
      <c r="D192" s="271" t="s">
        <v>143</v>
      </c>
      <c r="E192" s="87" t="s">
        <v>450</v>
      </c>
      <c r="F192" s="271"/>
      <c r="G192" s="271"/>
      <c r="H192" s="77">
        <f t="shared" si="19"/>
        <v>11666.5</v>
      </c>
      <c r="I192" s="77">
        <f t="shared" si="19"/>
        <v>0</v>
      </c>
      <c r="J192" s="77">
        <f t="shared" si="12"/>
        <v>11666.5</v>
      </c>
    </row>
    <row r="193" spans="2:10" ht="12.75">
      <c r="B193" s="43" t="s">
        <v>253</v>
      </c>
      <c r="C193" s="271" t="s">
        <v>365</v>
      </c>
      <c r="D193" s="271" t="s">
        <v>143</v>
      </c>
      <c r="E193" s="87" t="s">
        <v>450</v>
      </c>
      <c r="F193" s="271" t="s">
        <v>487</v>
      </c>
      <c r="G193" s="271"/>
      <c r="H193" s="77">
        <f t="shared" si="19"/>
        <v>11666.5</v>
      </c>
      <c r="I193" s="77">
        <f t="shared" si="19"/>
        <v>0</v>
      </c>
      <c r="J193" s="77">
        <f t="shared" si="12"/>
        <v>11666.5</v>
      </c>
    </row>
    <row r="194" spans="2:10" ht="12.75">
      <c r="B194" s="36" t="s">
        <v>139</v>
      </c>
      <c r="C194" s="271" t="s">
        <v>365</v>
      </c>
      <c r="D194" s="271" t="s">
        <v>143</v>
      </c>
      <c r="E194" s="87" t="s">
        <v>450</v>
      </c>
      <c r="F194" s="271" t="s">
        <v>459</v>
      </c>
      <c r="G194" s="271"/>
      <c r="H194" s="77">
        <f t="shared" si="19"/>
        <v>11666.5</v>
      </c>
      <c r="I194" s="77">
        <f t="shared" si="19"/>
        <v>0</v>
      </c>
      <c r="J194" s="77">
        <f t="shared" si="12"/>
        <v>11666.5</v>
      </c>
    </row>
    <row r="195" spans="2:10" ht="12.75">
      <c r="B195" s="36" t="s">
        <v>382</v>
      </c>
      <c r="C195" s="271" t="s">
        <v>365</v>
      </c>
      <c r="D195" s="271" t="s">
        <v>143</v>
      </c>
      <c r="E195" s="87" t="s">
        <v>450</v>
      </c>
      <c r="F195" s="271" t="s">
        <v>459</v>
      </c>
      <c r="G195" s="271" t="s">
        <v>31</v>
      </c>
      <c r="H195" s="77">
        <v>11666.5</v>
      </c>
      <c r="I195" s="77">
        <v>0</v>
      </c>
      <c r="J195" s="77">
        <f t="shared" si="12"/>
        <v>11666.5</v>
      </c>
    </row>
    <row r="196" spans="2:10" ht="12.75">
      <c r="B196" s="49" t="s">
        <v>308</v>
      </c>
      <c r="C196" s="29" t="s">
        <v>366</v>
      </c>
      <c r="D196" s="29"/>
      <c r="E196" s="29"/>
      <c r="F196" s="29"/>
      <c r="G196" s="29"/>
      <c r="H196" s="85">
        <f>H200+H211+H221</f>
        <v>2690.7999999999997</v>
      </c>
      <c r="I196" s="85">
        <f>I200+I211+I221</f>
        <v>133.3</v>
      </c>
      <c r="J196" s="85">
        <f t="shared" si="12"/>
        <v>2824.1</v>
      </c>
    </row>
    <row r="197" spans="2:10" ht="12.75">
      <c r="B197" s="41" t="s">
        <v>408</v>
      </c>
      <c r="C197" s="42"/>
      <c r="D197" s="42"/>
      <c r="E197" s="42"/>
      <c r="F197" s="42"/>
      <c r="G197" s="42">
        <v>2</v>
      </c>
      <c r="H197" s="85">
        <f>H209+H220+H226</f>
        <v>662.7</v>
      </c>
      <c r="I197" s="85">
        <f>I209+I220+I226</f>
        <v>133.3</v>
      </c>
      <c r="J197" s="85">
        <f t="shared" si="12"/>
        <v>796</v>
      </c>
    </row>
    <row r="198" spans="2:10" ht="12.75">
      <c r="B198" s="41" t="s">
        <v>382</v>
      </c>
      <c r="C198" s="42"/>
      <c r="D198" s="42"/>
      <c r="E198" s="19"/>
      <c r="F198" s="42"/>
      <c r="G198" s="42">
        <v>3</v>
      </c>
      <c r="H198" s="85">
        <f>H210+H216</f>
        <v>985.6</v>
      </c>
      <c r="I198" s="85">
        <f>I210+I216</f>
        <v>0</v>
      </c>
      <c r="J198" s="85">
        <f t="shared" si="12"/>
        <v>985.6</v>
      </c>
    </row>
    <row r="199" spans="2:10" ht="12.75">
      <c r="B199" s="265" t="s">
        <v>46</v>
      </c>
      <c r="C199" s="42"/>
      <c r="D199" s="42"/>
      <c r="E199" s="42"/>
      <c r="F199" s="42"/>
      <c r="G199" s="42">
        <v>5</v>
      </c>
      <c r="H199" s="85">
        <f>H205</f>
        <v>1042.5</v>
      </c>
      <c r="I199" s="85">
        <f>I205</f>
        <v>0</v>
      </c>
      <c r="J199" s="85">
        <f t="shared" si="12"/>
        <v>1042.5</v>
      </c>
    </row>
    <row r="200" spans="2:10" ht="12.75">
      <c r="B200" s="36" t="s">
        <v>222</v>
      </c>
      <c r="C200" s="30" t="s">
        <v>366</v>
      </c>
      <c r="D200" s="30" t="s">
        <v>221</v>
      </c>
      <c r="E200" s="30"/>
      <c r="F200" s="30"/>
      <c r="G200" s="30"/>
      <c r="H200" s="77">
        <f>H201</f>
        <v>1789.6</v>
      </c>
      <c r="I200" s="77">
        <f>I201</f>
        <v>0</v>
      </c>
      <c r="J200" s="77">
        <f t="shared" si="12"/>
        <v>1789.6</v>
      </c>
    </row>
    <row r="201" spans="2:10" ht="12.75">
      <c r="B201" s="43" t="s">
        <v>409</v>
      </c>
      <c r="C201" s="30" t="s">
        <v>366</v>
      </c>
      <c r="D201" s="30" t="s">
        <v>221</v>
      </c>
      <c r="E201" s="44" t="s">
        <v>410</v>
      </c>
      <c r="F201" s="30"/>
      <c r="G201" s="30"/>
      <c r="H201" s="77">
        <f>H202+H206</f>
        <v>1789.6</v>
      </c>
      <c r="I201" s="77">
        <f>I202+I206</f>
        <v>0</v>
      </c>
      <c r="J201" s="77">
        <f t="shared" si="12"/>
        <v>1789.6</v>
      </c>
    </row>
    <row r="202" spans="2:10" ht="25.5">
      <c r="B202" s="266" t="s">
        <v>44</v>
      </c>
      <c r="C202" s="30" t="s">
        <v>366</v>
      </c>
      <c r="D202" s="30" t="s">
        <v>221</v>
      </c>
      <c r="E202" s="267" t="s">
        <v>45</v>
      </c>
      <c r="F202" s="267"/>
      <c r="G202" s="30"/>
      <c r="H202" s="77">
        <f aca="true" t="shared" si="20" ref="H202:I204">H203</f>
        <v>1042.5</v>
      </c>
      <c r="I202" s="77">
        <f t="shared" si="20"/>
        <v>0</v>
      </c>
      <c r="J202" s="77">
        <f t="shared" si="12"/>
        <v>1042.5</v>
      </c>
    </row>
    <row r="203" spans="2:10" ht="12.75">
      <c r="B203" s="43" t="s">
        <v>424</v>
      </c>
      <c r="C203" s="30" t="s">
        <v>366</v>
      </c>
      <c r="D203" s="30" t="s">
        <v>221</v>
      </c>
      <c r="E203" s="267" t="s">
        <v>45</v>
      </c>
      <c r="F203" s="50">
        <v>800</v>
      </c>
      <c r="G203" s="30"/>
      <c r="H203" s="77">
        <f t="shared" si="20"/>
        <v>1042.5</v>
      </c>
      <c r="I203" s="77">
        <f t="shared" si="20"/>
        <v>0</v>
      </c>
      <c r="J203" s="77">
        <f t="shared" si="12"/>
        <v>1042.5</v>
      </c>
    </row>
    <row r="204" spans="2:10" ht="12.75">
      <c r="B204" s="36" t="s">
        <v>170</v>
      </c>
      <c r="C204" s="30" t="s">
        <v>366</v>
      </c>
      <c r="D204" s="30" t="s">
        <v>221</v>
      </c>
      <c r="E204" s="267" t="s">
        <v>45</v>
      </c>
      <c r="F204" s="30" t="s">
        <v>169</v>
      </c>
      <c r="G204" s="30"/>
      <c r="H204" s="77">
        <f t="shared" si="20"/>
        <v>1042.5</v>
      </c>
      <c r="I204" s="77">
        <f t="shared" si="20"/>
        <v>0</v>
      </c>
      <c r="J204" s="77">
        <f t="shared" si="12"/>
        <v>1042.5</v>
      </c>
    </row>
    <row r="205" spans="2:10" ht="12.75">
      <c r="B205" s="266" t="s">
        <v>46</v>
      </c>
      <c r="C205" s="30" t="s">
        <v>366</v>
      </c>
      <c r="D205" s="30" t="s">
        <v>221</v>
      </c>
      <c r="E205" s="267" t="s">
        <v>45</v>
      </c>
      <c r="F205" s="30" t="s">
        <v>169</v>
      </c>
      <c r="G205" s="30" t="s">
        <v>47</v>
      </c>
      <c r="H205" s="77">
        <v>1042.5</v>
      </c>
      <c r="I205" s="77">
        <v>0</v>
      </c>
      <c r="J205" s="77">
        <f t="shared" si="12"/>
        <v>1042.5</v>
      </c>
    </row>
    <row r="206" spans="2:10" ht="25.5">
      <c r="B206" s="268" t="s">
        <v>224</v>
      </c>
      <c r="C206" s="30" t="s">
        <v>366</v>
      </c>
      <c r="D206" s="30" t="s">
        <v>221</v>
      </c>
      <c r="E206" s="30" t="s">
        <v>223</v>
      </c>
      <c r="F206" s="30"/>
      <c r="G206" s="30"/>
      <c r="H206" s="77">
        <f>H207</f>
        <v>747.1</v>
      </c>
      <c r="I206" s="77">
        <f>I207</f>
        <v>0</v>
      </c>
      <c r="J206" s="77">
        <f t="shared" si="12"/>
        <v>747.1</v>
      </c>
    </row>
    <row r="207" spans="2:10" ht="12.75">
      <c r="B207" s="43" t="s">
        <v>424</v>
      </c>
      <c r="C207" s="30" t="s">
        <v>366</v>
      </c>
      <c r="D207" s="30" t="s">
        <v>221</v>
      </c>
      <c r="E207" s="30" t="s">
        <v>223</v>
      </c>
      <c r="F207" s="50">
        <v>800</v>
      </c>
      <c r="G207" s="269"/>
      <c r="H207" s="77">
        <f>H208</f>
        <v>747.1</v>
      </c>
      <c r="I207" s="77">
        <f>I208</f>
        <v>0</v>
      </c>
      <c r="J207" s="77">
        <f t="shared" si="12"/>
        <v>747.1</v>
      </c>
    </row>
    <row r="208" spans="2:10" ht="12.75">
      <c r="B208" s="36" t="s">
        <v>170</v>
      </c>
      <c r="C208" s="30" t="s">
        <v>366</v>
      </c>
      <c r="D208" s="30" t="s">
        <v>221</v>
      </c>
      <c r="E208" s="30" t="s">
        <v>223</v>
      </c>
      <c r="F208" s="30" t="s">
        <v>169</v>
      </c>
      <c r="G208" s="30"/>
      <c r="H208" s="77">
        <f>H209+H210</f>
        <v>747.1</v>
      </c>
      <c r="I208" s="77">
        <f>I209+I210</f>
        <v>0</v>
      </c>
      <c r="J208" s="77">
        <f aca="true" t="shared" si="21" ref="J208:J275">H208+I208</f>
        <v>747.1</v>
      </c>
    </row>
    <row r="209" spans="2:10" ht="12.75">
      <c r="B209" s="36" t="s">
        <v>408</v>
      </c>
      <c r="C209" s="30" t="s">
        <v>366</v>
      </c>
      <c r="D209" s="30" t="s">
        <v>221</v>
      </c>
      <c r="E209" s="30" t="s">
        <v>223</v>
      </c>
      <c r="F209" s="30" t="s">
        <v>169</v>
      </c>
      <c r="G209" s="30">
        <v>2</v>
      </c>
      <c r="H209" s="77">
        <v>261.5</v>
      </c>
      <c r="I209" s="77">
        <v>0</v>
      </c>
      <c r="J209" s="77">
        <f t="shared" si="21"/>
        <v>261.5</v>
      </c>
    </row>
    <row r="210" spans="2:10" ht="12.75">
      <c r="B210" s="36" t="s">
        <v>382</v>
      </c>
      <c r="C210" s="30" t="s">
        <v>366</v>
      </c>
      <c r="D210" s="30" t="s">
        <v>221</v>
      </c>
      <c r="E210" s="30" t="s">
        <v>223</v>
      </c>
      <c r="F210" s="30" t="s">
        <v>169</v>
      </c>
      <c r="G210" s="30" t="s">
        <v>31</v>
      </c>
      <c r="H210" s="77">
        <v>485.6</v>
      </c>
      <c r="I210" s="77">
        <v>0</v>
      </c>
      <c r="J210" s="77">
        <f t="shared" si="21"/>
        <v>485.6</v>
      </c>
    </row>
    <row r="211" spans="2:10" ht="12.75">
      <c r="B211" s="36" t="s">
        <v>458</v>
      </c>
      <c r="C211" s="30" t="s">
        <v>366</v>
      </c>
      <c r="D211" s="30" t="s">
        <v>457</v>
      </c>
      <c r="E211" s="30"/>
      <c r="F211" s="30"/>
      <c r="G211" s="30"/>
      <c r="H211" s="77">
        <f>H212</f>
        <v>600</v>
      </c>
      <c r="I211" s="77">
        <f>I212</f>
        <v>-0.1</v>
      </c>
      <c r="J211" s="77">
        <f t="shared" si="21"/>
        <v>599.9</v>
      </c>
    </row>
    <row r="212" spans="2:10" ht="12.75">
      <c r="B212" s="43" t="s">
        <v>409</v>
      </c>
      <c r="C212" s="30" t="s">
        <v>366</v>
      </c>
      <c r="D212" s="30" t="s">
        <v>457</v>
      </c>
      <c r="E212" s="44" t="s">
        <v>410</v>
      </c>
      <c r="F212" s="30"/>
      <c r="G212" s="30"/>
      <c r="H212" s="77">
        <f>H213+H217</f>
        <v>600</v>
      </c>
      <c r="I212" s="77">
        <f>I213+I217</f>
        <v>-0.1</v>
      </c>
      <c r="J212" s="77">
        <f t="shared" si="21"/>
        <v>599.9</v>
      </c>
    </row>
    <row r="213" spans="2:10" ht="25.5">
      <c r="B213" s="43" t="s">
        <v>456</v>
      </c>
      <c r="C213" s="30" t="s">
        <v>366</v>
      </c>
      <c r="D213" s="30" t="s">
        <v>457</v>
      </c>
      <c r="E213" s="30" t="s">
        <v>455</v>
      </c>
      <c r="F213" s="29"/>
      <c r="G213" s="29"/>
      <c r="H213" s="77">
        <f aca="true" t="shared" si="22" ref="H213:I215">H214</f>
        <v>500</v>
      </c>
      <c r="I213" s="77">
        <f t="shared" si="22"/>
        <v>0</v>
      </c>
      <c r="J213" s="77">
        <f t="shared" si="21"/>
        <v>500</v>
      </c>
    </row>
    <row r="214" spans="2:10" ht="12.75">
      <c r="B214" s="43" t="s">
        <v>253</v>
      </c>
      <c r="C214" s="30" t="s">
        <v>366</v>
      </c>
      <c r="D214" s="30" t="s">
        <v>457</v>
      </c>
      <c r="E214" s="30" t="s">
        <v>455</v>
      </c>
      <c r="F214" s="30" t="s">
        <v>487</v>
      </c>
      <c r="G214" s="29"/>
      <c r="H214" s="77">
        <f t="shared" si="22"/>
        <v>500</v>
      </c>
      <c r="I214" s="77">
        <f t="shared" si="22"/>
        <v>0</v>
      </c>
      <c r="J214" s="77">
        <f t="shared" si="21"/>
        <v>500</v>
      </c>
    </row>
    <row r="215" spans="2:10" ht="12.75">
      <c r="B215" s="36" t="s">
        <v>139</v>
      </c>
      <c r="C215" s="30" t="s">
        <v>366</v>
      </c>
      <c r="D215" s="30" t="s">
        <v>457</v>
      </c>
      <c r="E215" s="30" t="s">
        <v>455</v>
      </c>
      <c r="F215" s="30" t="s">
        <v>459</v>
      </c>
      <c r="G215" s="30"/>
      <c r="H215" s="77">
        <f t="shared" si="22"/>
        <v>500</v>
      </c>
      <c r="I215" s="77">
        <f t="shared" si="22"/>
        <v>0</v>
      </c>
      <c r="J215" s="77">
        <f t="shared" si="21"/>
        <v>500</v>
      </c>
    </row>
    <row r="216" spans="2:10" ht="12.75">
      <c r="B216" s="36" t="s">
        <v>382</v>
      </c>
      <c r="C216" s="30" t="s">
        <v>366</v>
      </c>
      <c r="D216" s="30" t="s">
        <v>457</v>
      </c>
      <c r="E216" s="30" t="s">
        <v>455</v>
      </c>
      <c r="F216" s="30" t="s">
        <v>459</v>
      </c>
      <c r="G216" s="30" t="s">
        <v>31</v>
      </c>
      <c r="H216" s="77">
        <v>500</v>
      </c>
      <c r="I216" s="77">
        <v>0</v>
      </c>
      <c r="J216" s="77">
        <f t="shared" si="21"/>
        <v>500</v>
      </c>
    </row>
    <row r="217" spans="2:10" ht="12.75">
      <c r="B217" s="36" t="s">
        <v>184</v>
      </c>
      <c r="C217" s="30" t="s">
        <v>366</v>
      </c>
      <c r="D217" s="30" t="s">
        <v>457</v>
      </c>
      <c r="E217" s="30" t="s">
        <v>185</v>
      </c>
      <c r="F217" s="30"/>
      <c r="G217" s="30"/>
      <c r="H217" s="77">
        <f aca="true" t="shared" si="23" ref="H217:I219">H218</f>
        <v>100</v>
      </c>
      <c r="I217" s="77">
        <f t="shared" si="23"/>
        <v>-0.1</v>
      </c>
      <c r="J217" s="77">
        <f t="shared" si="21"/>
        <v>99.9</v>
      </c>
    </row>
    <row r="218" spans="2:10" ht="12.75">
      <c r="B218" s="43" t="s">
        <v>419</v>
      </c>
      <c r="C218" s="30" t="s">
        <v>366</v>
      </c>
      <c r="D218" s="30" t="s">
        <v>457</v>
      </c>
      <c r="E218" s="30" t="s">
        <v>185</v>
      </c>
      <c r="F218" s="30" t="s">
        <v>420</v>
      </c>
      <c r="G218" s="30"/>
      <c r="H218" s="77">
        <f t="shared" si="23"/>
        <v>100</v>
      </c>
      <c r="I218" s="77">
        <f t="shared" si="23"/>
        <v>-0.1</v>
      </c>
      <c r="J218" s="77">
        <f t="shared" si="21"/>
        <v>99.9</v>
      </c>
    </row>
    <row r="219" spans="2:10" ht="12.75">
      <c r="B219" s="43" t="s">
        <v>421</v>
      </c>
      <c r="C219" s="30" t="s">
        <v>366</v>
      </c>
      <c r="D219" s="30" t="s">
        <v>457</v>
      </c>
      <c r="E219" s="30" t="s">
        <v>185</v>
      </c>
      <c r="F219" s="30" t="s">
        <v>422</v>
      </c>
      <c r="G219" s="30"/>
      <c r="H219" s="77">
        <f t="shared" si="23"/>
        <v>100</v>
      </c>
      <c r="I219" s="77">
        <f t="shared" si="23"/>
        <v>-0.1</v>
      </c>
      <c r="J219" s="77">
        <f t="shared" si="21"/>
        <v>99.9</v>
      </c>
    </row>
    <row r="220" spans="2:10" ht="12.75">
      <c r="B220" s="36" t="s">
        <v>408</v>
      </c>
      <c r="C220" s="30" t="s">
        <v>366</v>
      </c>
      <c r="D220" s="30" t="s">
        <v>457</v>
      </c>
      <c r="E220" s="30" t="s">
        <v>185</v>
      </c>
      <c r="F220" s="30" t="s">
        <v>422</v>
      </c>
      <c r="G220" s="30" t="s">
        <v>397</v>
      </c>
      <c r="H220" s="77">
        <v>100</v>
      </c>
      <c r="I220" s="77">
        <v>-0.1</v>
      </c>
      <c r="J220" s="77">
        <f t="shared" si="21"/>
        <v>99.9</v>
      </c>
    </row>
    <row r="221" spans="2:10" ht="12.75">
      <c r="B221" s="36" t="s">
        <v>330</v>
      </c>
      <c r="C221" s="30" t="s">
        <v>366</v>
      </c>
      <c r="D221" s="30" t="s">
        <v>331</v>
      </c>
      <c r="E221" s="30"/>
      <c r="F221" s="30"/>
      <c r="G221" s="30"/>
      <c r="H221" s="77">
        <f aca="true" t="shared" si="24" ref="H221:I225">H222</f>
        <v>301.2</v>
      </c>
      <c r="I221" s="77">
        <f t="shared" si="24"/>
        <v>133.4</v>
      </c>
      <c r="J221" s="77">
        <f t="shared" si="21"/>
        <v>434.6</v>
      </c>
    </row>
    <row r="222" spans="2:10" ht="12.75">
      <c r="B222" s="43" t="s">
        <v>409</v>
      </c>
      <c r="C222" s="30" t="s">
        <v>366</v>
      </c>
      <c r="D222" s="30" t="s">
        <v>331</v>
      </c>
      <c r="E222" s="62" t="s">
        <v>410</v>
      </c>
      <c r="F222" s="30"/>
      <c r="G222" s="30"/>
      <c r="H222" s="77">
        <f t="shared" si="24"/>
        <v>301.2</v>
      </c>
      <c r="I222" s="77">
        <f t="shared" si="24"/>
        <v>133.4</v>
      </c>
      <c r="J222" s="77">
        <f t="shared" si="21"/>
        <v>434.6</v>
      </c>
    </row>
    <row r="223" spans="2:10" ht="12.75">
      <c r="B223" s="36" t="s">
        <v>500</v>
      </c>
      <c r="C223" s="30" t="s">
        <v>366</v>
      </c>
      <c r="D223" s="30" t="s">
        <v>331</v>
      </c>
      <c r="E223" s="62" t="s">
        <v>501</v>
      </c>
      <c r="F223" s="30"/>
      <c r="G223" s="30"/>
      <c r="H223" s="77">
        <f t="shared" si="24"/>
        <v>301.2</v>
      </c>
      <c r="I223" s="77">
        <f t="shared" si="24"/>
        <v>133.4</v>
      </c>
      <c r="J223" s="77">
        <f t="shared" si="21"/>
        <v>434.6</v>
      </c>
    </row>
    <row r="224" spans="2:10" ht="12.75">
      <c r="B224" s="43" t="s">
        <v>419</v>
      </c>
      <c r="C224" s="30" t="s">
        <v>366</v>
      </c>
      <c r="D224" s="30" t="s">
        <v>331</v>
      </c>
      <c r="E224" s="62" t="s">
        <v>501</v>
      </c>
      <c r="F224" s="30" t="s">
        <v>420</v>
      </c>
      <c r="G224" s="30"/>
      <c r="H224" s="77">
        <f t="shared" si="24"/>
        <v>301.2</v>
      </c>
      <c r="I224" s="77">
        <f t="shared" si="24"/>
        <v>133.4</v>
      </c>
      <c r="J224" s="77">
        <f t="shared" si="21"/>
        <v>434.6</v>
      </c>
    </row>
    <row r="225" spans="2:10" ht="12.75">
      <c r="B225" s="43" t="s">
        <v>421</v>
      </c>
      <c r="C225" s="30" t="s">
        <v>366</v>
      </c>
      <c r="D225" s="30" t="s">
        <v>331</v>
      </c>
      <c r="E225" s="62" t="s">
        <v>501</v>
      </c>
      <c r="F225" s="30" t="s">
        <v>422</v>
      </c>
      <c r="G225" s="30"/>
      <c r="H225" s="77">
        <f t="shared" si="24"/>
        <v>301.2</v>
      </c>
      <c r="I225" s="77">
        <f t="shared" si="24"/>
        <v>133.4</v>
      </c>
      <c r="J225" s="77">
        <f t="shared" si="21"/>
        <v>434.6</v>
      </c>
    </row>
    <row r="226" spans="2:10" ht="12.75">
      <c r="B226" s="36" t="s">
        <v>408</v>
      </c>
      <c r="C226" s="30" t="s">
        <v>366</v>
      </c>
      <c r="D226" s="30" t="s">
        <v>331</v>
      </c>
      <c r="E226" s="62" t="s">
        <v>501</v>
      </c>
      <c r="F226" s="30" t="s">
        <v>422</v>
      </c>
      <c r="G226" s="30">
        <v>2</v>
      </c>
      <c r="H226" s="77">
        <v>301.2</v>
      </c>
      <c r="I226" s="77">
        <v>133.4</v>
      </c>
      <c r="J226" s="77">
        <f t="shared" si="21"/>
        <v>434.6</v>
      </c>
    </row>
    <row r="227" spans="2:10" ht="12.75">
      <c r="B227" s="49" t="s">
        <v>309</v>
      </c>
      <c r="C227" s="29" t="s">
        <v>367</v>
      </c>
      <c r="D227" s="29"/>
      <c r="E227" s="29"/>
      <c r="F227" s="29"/>
      <c r="G227" s="29"/>
      <c r="H227" s="85">
        <f>H231+H261+H327+H393</f>
        <v>122149.50000000001</v>
      </c>
      <c r="I227" s="85">
        <f>I231+I261+I327+I393</f>
        <v>4715.799999999999</v>
      </c>
      <c r="J227" s="85">
        <f t="shared" si="21"/>
        <v>126865.30000000002</v>
      </c>
    </row>
    <row r="228" spans="2:10" ht="12.75">
      <c r="B228" s="41" t="s">
        <v>408</v>
      </c>
      <c r="C228" s="42"/>
      <c r="D228" s="42"/>
      <c r="E228" s="42"/>
      <c r="F228" s="42"/>
      <c r="G228" s="42">
        <v>2</v>
      </c>
      <c r="H228" s="85">
        <f>H248+H250+H254+H260+H289+H291+H295+H297+H301+H305+H311+H316+H321+H326+H333+H338+H344+H349+H354+H360+H365+H370+H379+H382+H385+H390+H392+H398+H401+H404</f>
        <v>47665.49999999999</v>
      </c>
      <c r="I228" s="85">
        <f>I248+I250+I254+I260+I289+I291+I295+I297+I301+I305+I311+I316+I321+I326+I333+I338+I344+I349+I354+I360+I365+I370+I379+I382+I385+I390+I392+I398+I401+I404</f>
        <v>2664.4</v>
      </c>
      <c r="J228" s="85">
        <f t="shared" si="21"/>
        <v>50329.899999999994</v>
      </c>
    </row>
    <row r="229" spans="2:10" ht="12.75">
      <c r="B229" s="41" t="s">
        <v>382</v>
      </c>
      <c r="C229" s="42"/>
      <c r="D229" s="42"/>
      <c r="E229" s="42"/>
      <c r="F229" s="42"/>
      <c r="G229" s="42">
        <v>3</v>
      </c>
      <c r="H229" s="85">
        <f>H240+H244+H274+H278+H282+H285+H375</f>
        <v>72344.2</v>
      </c>
      <c r="I229" s="85">
        <f>I240+I244+I274+I278+I282+I285+I375</f>
        <v>391.79999999999995</v>
      </c>
      <c r="J229" s="85">
        <f t="shared" si="21"/>
        <v>72736</v>
      </c>
    </row>
    <row r="230" spans="2:10" ht="12.75">
      <c r="B230" s="41" t="s">
        <v>383</v>
      </c>
      <c r="C230" s="42"/>
      <c r="D230" s="42"/>
      <c r="E230" s="42"/>
      <c r="F230" s="42"/>
      <c r="G230" s="42">
        <v>4</v>
      </c>
      <c r="H230" s="85">
        <f>H236+H270+H266</f>
        <v>2139.8</v>
      </c>
      <c r="I230" s="85">
        <f>I236+I270+I266</f>
        <v>1659.6</v>
      </c>
      <c r="J230" s="85">
        <f>J236+J270+J266</f>
        <v>3799.4</v>
      </c>
    </row>
    <row r="231" spans="2:10" ht="12.75">
      <c r="B231" s="36" t="s">
        <v>310</v>
      </c>
      <c r="C231" s="30" t="s">
        <v>367</v>
      </c>
      <c r="D231" s="30" t="s">
        <v>368</v>
      </c>
      <c r="E231" s="29"/>
      <c r="F231" s="29"/>
      <c r="G231" s="29"/>
      <c r="H231" s="77">
        <f>H232+H255</f>
        <v>23236.1</v>
      </c>
      <c r="I231" s="77">
        <f>I232+I255</f>
        <v>1459.9999999999998</v>
      </c>
      <c r="J231" s="77">
        <f t="shared" si="21"/>
        <v>24696.1</v>
      </c>
    </row>
    <row r="232" spans="2:10" ht="12.75">
      <c r="B232" s="43" t="s">
        <v>409</v>
      </c>
      <c r="C232" s="30" t="s">
        <v>367</v>
      </c>
      <c r="D232" s="30" t="s">
        <v>368</v>
      </c>
      <c r="E232" s="62" t="s">
        <v>410</v>
      </c>
      <c r="F232" s="30"/>
      <c r="G232" s="30"/>
      <c r="H232" s="77">
        <f>H233+H237+H241+H245+H251</f>
        <v>23226.1</v>
      </c>
      <c r="I232" s="77">
        <f>I233+I237+I241+I245+I251</f>
        <v>1459.9999999999998</v>
      </c>
      <c r="J232" s="77">
        <f t="shared" si="21"/>
        <v>24686.1</v>
      </c>
    </row>
    <row r="233" spans="2:10" ht="12.75">
      <c r="B233" s="43" t="s">
        <v>641</v>
      </c>
      <c r="C233" s="30" t="s">
        <v>367</v>
      </c>
      <c r="D233" s="30" t="s">
        <v>368</v>
      </c>
      <c r="E233" s="62" t="s">
        <v>640</v>
      </c>
      <c r="F233" s="30"/>
      <c r="G233" s="30"/>
      <c r="H233" s="77">
        <f aca="true" t="shared" si="25" ref="H233:I235">H234</f>
        <v>1159.8</v>
      </c>
      <c r="I233" s="77">
        <f t="shared" si="25"/>
        <v>0</v>
      </c>
      <c r="J233" s="77">
        <f t="shared" si="21"/>
        <v>1159.8</v>
      </c>
    </row>
    <row r="234" spans="2:10" ht="12.75">
      <c r="B234" s="36" t="s">
        <v>494</v>
      </c>
      <c r="C234" s="30" t="s">
        <v>367</v>
      </c>
      <c r="D234" s="30" t="s">
        <v>368</v>
      </c>
      <c r="E234" s="62" t="s">
        <v>640</v>
      </c>
      <c r="F234" s="30" t="s">
        <v>495</v>
      </c>
      <c r="G234" s="30"/>
      <c r="H234" s="77">
        <f t="shared" si="25"/>
        <v>1159.8</v>
      </c>
      <c r="I234" s="77">
        <f t="shared" si="25"/>
        <v>0</v>
      </c>
      <c r="J234" s="77">
        <f t="shared" si="21"/>
        <v>1159.8</v>
      </c>
    </row>
    <row r="235" spans="2:10" ht="12.75">
      <c r="B235" s="36" t="s">
        <v>629</v>
      </c>
      <c r="C235" s="30" t="s">
        <v>367</v>
      </c>
      <c r="D235" s="30" t="s">
        <v>368</v>
      </c>
      <c r="E235" s="62" t="s">
        <v>640</v>
      </c>
      <c r="F235" s="30" t="s">
        <v>630</v>
      </c>
      <c r="G235" s="30"/>
      <c r="H235" s="77">
        <f t="shared" si="25"/>
        <v>1159.8</v>
      </c>
      <c r="I235" s="77">
        <f t="shared" si="25"/>
        <v>0</v>
      </c>
      <c r="J235" s="77">
        <f t="shared" si="21"/>
        <v>1159.8</v>
      </c>
    </row>
    <row r="236" spans="2:10" ht="12.75">
      <c r="B236" s="43" t="s">
        <v>383</v>
      </c>
      <c r="C236" s="30" t="s">
        <v>367</v>
      </c>
      <c r="D236" s="30" t="s">
        <v>368</v>
      </c>
      <c r="E236" s="62" t="s">
        <v>640</v>
      </c>
      <c r="F236" s="30" t="s">
        <v>630</v>
      </c>
      <c r="G236" s="30" t="s">
        <v>400</v>
      </c>
      <c r="H236" s="77">
        <v>1159.8</v>
      </c>
      <c r="I236" s="77">
        <v>0</v>
      </c>
      <c r="J236" s="77">
        <f t="shared" si="21"/>
        <v>1159.8</v>
      </c>
    </row>
    <row r="237" spans="2:10" ht="51">
      <c r="B237" s="43" t="s">
        <v>10</v>
      </c>
      <c r="C237" s="30" t="s">
        <v>367</v>
      </c>
      <c r="D237" s="30" t="s">
        <v>368</v>
      </c>
      <c r="E237" s="56" t="s">
        <v>504</v>
      </c>
      <c r="F237" s="19"/>
      <c r="G237" s="30"/>
      <c r="H237" s="77">
        <f aca="true" t="shared" si="26" ref="H237:I239">H238</f>
        <v>8262</v>
      </c>
      <c r="I237" s="77">
        <f t="shared" si="26"/>
        <v>45.2</v>
      </c>
      <c r="J237" s="77">
        <f t="shared" si="21"/>
        <v>8307.2</v>
      </c>
    </row>
    <row r="238" spans="2:10" ht="12.75">
      <c r="B238" s="36" t="s">
        <v>494</v>
      </c>
      <c r="C238" s="30" t="s">
        <v>367</v>
      </c>
      <c r="D238" s="30" t="s">
        <v>368</v>
      </c>
      <c r="E238" s="56" t="s">
        <v>504</v>
      </c>
      <c r="F238" s="30" t="s">
        <v>495</v>
      </c>
      <c r="G238" s="30"/>
      <c r="H238" s="77">
        <f t="shared" si="26"/>
        <v>8262</v>
      </c>
      <c r="I238" s="77">
        <f t="shared" si="26"/>
        <v>45.2</v>
      </c>
      <c r="J238" s="77">
        <f t="shared" si="21"/>
        <v>8307.2</v>
      </c>
    </row>
    <row r="239" spans="2:10" ht="25.5">
      <c r="B239" s="36" t="s">
        <v>255</v>
      </c>
      <c r="C239" s="30" t="s">
        <v>367</v>
      </c>
      <c r="D239" s="30" t="s">
        <v>368</v>
      </c>
      <c r="E239" s="56" t="s">
        <v>504</v>
      </c>
      <c r="F239" s="30" t="s">
        <v>254</v>
      </c>
      <c r="G239" s="30"/>
      <c r="H239" s="77">
        <f t="shared" si="26"/>
        <v>8262</v>
      </c>
      <c r="I239" s="77">
        <f t="shared" si="26"/>
        <v>45.2</v>
      </c>
      <c r="J239" s="77">
        <f t="shared" si="21"/>
        <v>8307.2</v>
      </c>
    </row>
    <row r="240" spans="2:10" ht="12.75">
      <c r="B240" s="36" t="s">
        <v>382</v>
      </c>
      <c r="C240" s="30" t="s">
        <v>367</v>
      </c>
      <c r="D240" s="30" t="s">
        <v>368</v>
      </c>
      <c r="E240" s="56" t="s">
        <v>504</v>
      </c>
      <c r="F240" s="30" t="s">
        <v>254</v>
      </c>
      <c r="G240" s="30">
        <v>3</v>
      </c>
      <c r="H240" s="77">
        <v>8262</v>
      </c>
      <c r="I240" s="77">
        <v>45.2</v>
      </c>
      <c r="J240" s="77">
        <f t="shared" si="21"/>
        <v>8307.2</v>
      </c>
    </row>
    <row r="241" spans="2:10" ht="12.75">
      <c r="B241" s="43" t="s">
        <v>643</v>
      </c>
      <c r="C241" s="30" t="s">
        <v>367</v>
      </c>
      <c r="D241" s="30" t="s">
        <v>368</v>
      </c>
      <c r="E241" s="62" t="s">
        <v>642</v>
      </c>
      <c r="F241" s="30"/>
      <c r="G241" s="30"/>
      <c r="H241" s="77">
        <f aca="true" t="shared" si="27" ref="H241:I243">H242</f>
        <v>209.5</v>
      </c>
      <c r="I241" s="77">
        <f t="shared" si="27"/>
        <v>0</v>
      </c>
      <c r="J241" s="77">
        <f t="shared" si="21"/>
        <v>209.5</v>
      </c>
    </row>
    <row r="242" spans="2:10" ht="12.75">
      <c r="B242" s="36" t="s">
        <v>494</v>
      </c>
      <c r="C242" s="30" t="s">
        <v>367</v>
      </c>
      <c r="D242" s="30" t="s">
        <v>368</v>
      </c>
      <c r="E242" s="62" t="s">
        <v>642</v>
      </c>
      <c r="F242" s="30" t="s">
        <v>495</v>
      </c>
      <c r="G242" s="30"/>
      <c r="H242" s="77">
        <f t="shared" si="27"/>
        <v>209.5</v>
      </c>
      <c r="I242" s="77">
        <f t="shared" si="27"/>
        <v>0</v>
      </c>
      <c r="J242" s="77">
        <f t="shared" si="21"/>
        <v>209.5</v>
      </c>
    </row>
    <row r="243" spans="2:10" ht="12.75">
      <c r="B243" s="36" t="s">
        <v>629</v>
      </c>
      <c r="C243" s="30" t="s">
        <v>367</v>
      </c>
      <c r="D243" s="30" t="s">
        <v>368</v>
      </c>
      <c r="E243" s="62" t="s">
        <v>642</v>
      </c>
      <c r="F243" s="30" t="s">
        <v>630</v>
      </c>
      <c r="G243" s="30"/>
      <c r="H243" s="77">
        <f t="shared" si="27"/>
        <v>209.5</v>
      </c>
      <c r="I243" s="77">
        <f t="shared" si="27"/>
        <v>0</v>
      </c>
      <c r="J243" s="77">
        <f t="shared" si="21"/>
        <v>209.5</v>
      </c>
    </row>
    <row r="244" spans="2:10" ht="12.75">
      <c r="B244" s="36" t="s">
        <v>382</v>
      </c>
      <c r="C244" s="30" t="s">
        <v>367</v>
      </c>
      <c r="D244" s="30" t="s">
        <v>368</v>
      </c>
      <c r="E244" s="62" t="s">
        <v>642</v>
      </c>
      <c r="F244" s="30" t="s">
        <v>630</v>
      </c>
      <c r="G244" s="30" t="s">
        <v>31</v>
      </c>
      <c r="H244" s="77">
        <v>209.5</v>
      </c>
      <c r="I244" s="77">
        <v>0</v>
      </c>
      <c r="J244" s="77">
        <f t="shared" si="21"/>
        <v>209.5</v>
      </c>
    </row>
    <row r="245" spans="2:10" ht="12.75">
      <c r="B245" s="36" t="s">
        <v>502</v>
      </c>
      <c r="C245" s="30" t="s">
        <v>367</v>
      </c>
      <c r="D245" s="30" t="s">
        <v>368</v>
      </c>
      <c r="E245" s="62" t="s">
        <v>503</v>
      </c>
      <c r="F245" s="30"/>
      <c r="G245" s="30"/>
      <c r="H245" s="77">
        <f>H246</f>
        <v>13514.4</v>
      </c>
      <c r="I245" s="77">
        <f>I246</f>
        <v>1414.6999999999998</v>
      </c>
      <c r="J245" s="77">
        <f t="shared" si="21"/>
        <v>14929.099999999999</v>
      </c>
    </row>
    <row r="246" spans="2:10" ht="12.75">
      <c r="B246" s="36" t="s">
        <v>494</v>
      </c>
      <c r="C246" s="30" t="s">
        <v>367</v>
      </c>
      <c r="D246" s="30" t="s">
        <v>368</v>
      </c>
      <c r="E246" s="62" t="s">
        <v>503</v>
      </c>
      <c r="F246" s="30" t="s">
        <v>495</v>
      </c>
      <c r="G246" s="30"/>
      <c r="H246" s="77">
        <f>H247+H249</f>
        <v>13514.4</v>
      </c>
      <c r="I246" s="77">
        <f>I247+I249</f>
        <v>1414.6999999999998</v>
      </c>
      <c r="J246" s="77">
        <f t="shared" si="21"/>
        <v>14929.099999999999</v>
      </c>
    </row>
    <row r="247" spans="2:10" ht="25.5">
      <c r="B247" s="36" t="s">
        <v>255</v>
      </c>
      <c r="C247" s="30" t="s">
        <v>367</v>
      </c>
      <c r="D247" s="30" t="s">
        <v>368</v>
      </c>
      <c r="E247" s="62" t="s">
        <v>503</v>
      </c>
      <c r="F247" s="30" t="s">
        <v>254</v>
      </c>
      <c r="G247" s="30"/>
      <c r="H247" s="77">
        <f>H248</f>
        <v>13271.8</v>
      </c>
      <c r="I247" s="77">
        <f>I248</f>
        <v>1356.6</v>
      </c>
      <c r="J247" s="77">
        <f t="shared" si="21"/>
        <v>14628.4</v>
      </c>
    </row>
    <row r="248" spans="2:10" ht="12.75">
      <c r="B248" s="36" t="s">
        <v>408</v>
      </c>
      <c r="C248" s="30" t="s">
        <v>367</v>
      </c>
      <c r="D248" s="30" t="s">
        <v>368</v>
      </c>
      <c r="E248" s="62" t="s">
        <v>503</v>
      </c>
      <c r="F248" s="30" t="s">
        <v>254</v>
      </c>
      <c r="G248" s="30">
        <v>2</v>
      </c>
      <c r="H248" s="77">
        <v>13271.8</v>
      </c>
      <c r="I248" s="77">
        <v>1356.6</v>
      </c>
      <c r="J248" s="77">
        <f t="shared" si="21"/>
        <v>14628.4</v>
      </c>
    </row>
    <row r="249" spans="2:10" ht="12.75">
      <c r="B249" s="36" t="s">
        <v>629</v>
      </c>
      <c r="C249" s="30" t="s">
        <v>367</v>
      </c>
      <c r="D249" s="30" t="s">
        <v>368</v>
      </c>
      <c r="E249" s="62" t="s">
        <v>503</v>
      </c>
      <c r="F249" s="19">
        <v>612</v>
      </c>
      <c r="G249" s="30"/>
      <c r="H249" s="77">
        <f>H250</f>
        <v>242.6</v>
      </c>
      <c r="I249" s="70">
        <f>I250</f>
        <v>58.1</v>
      </c>
      <c r="J249" s="77">
        <f t="shared" si="21"/>
        <v>300.7</v>
      </c>
    </row>
    <row r="250" spans="2:10" ht="12.75">
      <c r="B250" s="36" t="s">
        <v>408</v>
      </c>
      <c r="C250" s="30" t="s">
        <v>367</v>
      </c>
      <c r="D250" s="30" t="s">
        <v>368</v>
      </c>
      <c r="E250" s="62" t="s">
        <v>503</v>
      </c>
      <c r="F250" s="19">
        <v>612</v>
      </c>
      <c r="G250" s="30">
        <v>2</v>
      </c>
      <c r="H250" s="77">
        <v>242.6</v>
      </c>
      <c r="I250" s="70">
        <v>58.1</v>
      </c>
      <c r="J250" s="77">
        <f t="shared" si="21"/>
        <v>300.7</v>
      </c>
    </row>
    <row r="251" spans="2:10" ht="25.5">
      <c r="B251" s="36" t="s">
        <v>359</v>
      </c>
      <c r="C251" s="30" t="s">
        <v>367</v>
      </c>
      <c r="D251" s="30" t="s">
        <v>368</v>
      </c>
      <c r="E251" s="62" t="s">
        <v>644</v>
      </c>
      <c r="F251" s="19"/>
      <c r="G251" s="30"/>
      <c r="H251" s="77">
        <f aca="true" t="shared" si="28" ref="H251:I253">H252</f>
        <v>80.4</v>
      </c>
      <c r="I251" s="77">
        <f t="shared" si="28"/>
        <v>0.1</v>
      </c>
      <c r="J251" s="77">
        <f t="shared" si="21"/>
        <v>80.5</v>
      </c>
    </row>
    <row r="252" spans="2:10" ht="12.75">
      <c r="B252" s="36" t="s">
        <v>494</v>
      </c>
      <c r="C252" s="30" t="s">
        <v>367</v>
      </c>
      <c r="D252" s="30" t="s">
        <v>368</v>
      </c>
      <c r="E252" s="62" t="s">
        <v>644</v>
      </c>
      <c r="F252" s="19">
        <v>600</v>
      </c>
      <c r="G252" s="30"/>
      <c r="H252" s="77">
        <f t="shared" si="28"/>
        <v>80.4</v>
      </c>
      <c r="I252" s="77">
        <f t="shared" si="28"/>
        <v>0.1</v>
      </c>
      <c r="J252" s="77">
        <f t="shared" si="21"/>
        <v>80.5</v>
      </c>
    </row>
    <row r="253" spans="2:10" ht="12.75">
      <c r="B253" s="36" t="s">
        <v>629</v>
      </c>
      <c r="C253" s="30" t="s">
        <v>367</v>
      </c>
      <c r="D253" s="30" t="s">
        <v>368</v>
      </c>
      <c r="E253" s="62" t="s">
        <v>644</v>
      </c>
      <c r="F253" s="19">
        <v>612</v>
      </c>
      <c r="G253" s="30"/>
      <c r="H253" s="77">
        <f t="shared" si="28"/>
        <v>80.4</v>
      </c>
      <c r="I253" s="77">
        <f t="shared" si="28"/>
        <v>0.1</v>
      </c>
      <c r="J253" s="77">
        <f t="shared" si="21"/>
        <v>80.5</v>
      </c>
    </row>
    <row r="254" spans="2:10" ht="12.75">
      <c r="B254" s="36" t="s">
        <v>408</v>
      </c>
      <c r="C254" s="30" t="s">
        <v>367</v>
      </c>
      <c r="D254" s="30" t="s">
        <v>368</v>
      </c>
      <c r="E254" s="62" t="s">
        <v>644</v>
      </c>
      <c r="F254" s="19">
        <v>612</v>
      </c>
      <c r="G254" s="30">
        <v>2</v>
      </c>
      <c r="H254" s="77">
        <v>80.4</v>
      </c>
      <c r="I254" s="77">
        <v>0.1</v>
      </c>
      <c r="J254" s="77">
        <f t="shared" si="21"/>
        <v>80.5</v>
      </c>
    </row>
    <row r="255" spans="2:10" ht="12.75">
      <c r="B255" s="36" t="s">
        <v>479</v>
      </c>
      <c r="C255" s="30" t="s">
        <v>367</v>
      </c>
      <c r="D255" s="30" t="s">
        <v>368</v>
      </c>
      <c r="E255" s="62" t="s">
        <v>480</v>
      </c>
      <c r="F255" s="19"/>
      <c r="G255" s="30"/>
      <c r="H255" s="77">
        <f aca="true" t="shared" si="29" ref="H255:I259">H256</f>
        <v>10</v>
      </c>
      <c r="I255" s="77">
        <f t="shared" si="29"/>
        <v>0</v>
      </c>
      <c r="J255" s="77">
        <f t="shared" si="21"/>
        <v>10</v>
      </c>
    </row>
    <row r="256" spans="2:10" ht="25.5">
      <c r="B256" s="36" t="s">
        <v>505</v>
      </c>
      <c r="C256" s="30" t="s">
        <v>367</v>
      </c>
      <c r="D256" s="30" t="s">
        <v>368</v>
      </c>
      <c r="E256" s="62" t="s">
        <v>506</v>
      </c>
      <c r="F256" s="19"/>
      <c r="G256" s="30"/>
      <c r="H256" s="77">
        <f t="shared" si="29"/>
        <v>10</v>
      </c>
      <c r="I256" s="77">
        <f t="shared" si="29"/>
        <v>0</v>
      </c>
      <c r="J256" s="77">
        <f t="shared" si="21"/>
        <v>10</v>
      </c>
    </row>
    <row r="257" spans="2:10" ht="25.5">
      <c r="B257" s="36" t="s">
        <v>507</v>
      </c>
      <c r="C257" s="30" t="s">
        <v>367</v>
      </c>
      <c r="D257" s="30" t="s">
        <v>368</v>
      </c>
      <c r="E257" s="56" t="s">
        <v>508</v>
      </c>
      <c r="F257" s="19"/>
      <c r="G257" s="30"/>
      <c r="H257" s="77">
        <f t="shared" si="29"/>
        <v>10</v>
      </c>
      <c r="I257" s="77">
        <f t="shared" si="29"/>
        <v>0</v>
      </c>
      <c r="J257" s="77">
        <f t="shared" si="21"/>
        <v>10</v>
      </c>
    </row>
    <row r="258" spans="2:10" ht="12.75">
      <c r="B258" s="36" t="s">
        <v>494</v>
      </c>
      <c r="C258" s="30" t="s">
        <v>367</v>
      </c>
      <c r="D258" s="30" t="s">
        <v>368</v>
      </c>
      <c r="E258" s="56" t="s">
        <v>508</v>
      </c>
      <c r="F258" s="30" t="s">
        <v>495</v>
      </c>
      <c r="G258" s="30"/>
      <c r="H258" s="77">
        <f t="shared" si="29"/>
        <v>10</v>
      </c>
      <c r="I258" s="77">
        <f t="shared" si="29"/>
        <v>0</v>
      </c>
      <c r="J258" s="77">
        <f t="shared" si="21"/>
        <v>10</v>
      </c>
    </row>
    <row r="259" spans="2:10" ht="12.75">
      <c r="B259" s="36" t="s">
        <v>629</v>
      </c>
      <c r="C259" s="30" t="s">
        <v>367</v>
      </c>
      <c r="D259" s="30" t="s">
        <v>368</v>
      </c>
      <c r="E259" s="56" t="s">
        <v>508</v>
      </c>
      <c r="F259" s="19">
        <v>612</v>
      </c>
      <c r="G259" s="30"/>
      <c r="H259" s="77">
        <f t="shared" si="29"/>
        <v>10</v>
      </c>
      <c r="I259" s="77">
        <f t="shared" si="29"/>
        <v>0</v>
      </c>
      <c r="J259" s="77">
        <f t="shared" si="21"/>
        <v>10</v>
      </c>
    </row>
    <row r="260" spans="2:10" ht="12.75">
      <c r="B260" s="36" t="s">
        <v>408</v>
      </c>
      <c r="C260" s="30" t="s">
        <v>367</v>
      </c>
      <c r="D260" s="30" t="s">
        <v>368</v>
      </c>
      <c r="E260" s="56" t="s">
        <v>508</v>
      </c>
      <c r="F260" s="19">
        <v>612</v>
      </c>
      <c r="G260" s="30">
        <v>2</v>
      </c>
      <c r="H260" s="77">
        <v>10</v>
      </c>
      <c r="I260" s="77">
        <v>0</v>
      </c>
      <c r="J260" s="77">
        <f t="shared" si="21"/>
        <v>10</v>
      </c>
    </row>
    <row r="261" spans="2:10" ht="12.75">
      <c r="B261" s="36" t="s">
        <v>311</v>
      </c>
      <c r="C261" s="30" t="s">
        <v>367</v>
      </c>
      <c r="D261" s="30" t="s">
        <v>369</v>
      </c>
      <c r="E261" s="30"/>
      <c r="F261" s="30"/>
      <c r="G261" s="30"/>
      <c r="H261" s="77">
        <f>H262+H306</f>
        <v>96316.6</v>
      </c>
      <c r="I261" s="77">
        <f>I262+I306</f>
        <v>3222.7</v>
      </c>
      <c r="J261" s="77">
        <f t="shared" si="21"/>
        <v>99539.3</v>
      </c>
    </row>
    <row r="262" spans="2:10" ht="12.75">
      <c r="B262" s="43" t="s">
        <v>409</v>
      </c>
      <c r="C262" s="30" t="s">
        <v>367</v>
      </c>
      <c r="D262" s="30" t="s">
        <v>369</v>
      </c>
      <c r="E262" s="62" t="s">
        <v>410</v>
      </c>
      <c r="F262" s="30"/>
      <c r="G262" s="30"/>
      <c r="H262" s="77">
        <f>H267+H271+H275+H279+H283+H286+H292+H298+H302+H263</f>
        <v>95839.3</v>
      </c>
      <c r="I262" s="77">
        <f>I267+I271+I275+I279+I283+I286+I292+I298+I302+I263</f>
        <v>3609.2</v>
      </c>
      <c r="J262" s="77">
        <f>J267+J271+J275+J279+J283+J286+J292+J298+J302+J263</f>
        <v>99448.50000000001</v>
      </c>
    </row>
    <row r="263" spans="2:10" ht="25.5">
      <c r="B263" s="43" t="s">
        <v>670</v>
      </c>
      <c r="C263" s="30" t="s">
        <v>367</v>
      </c>
      <c r="D263" s="30" t="s">
        <v>369</v>
      </c>
      <c r="E263" s="30" t="s">
        <v>671</v>
      </c>
      <c r="F263" s="30"/>
      <c r="G263" s="30"/>
      <c r="H263" s="30"/>
      <c r="I263" s="94">
        <f>I264</f>
        <v>1659.6</v>
      </c>
      <c r="J263" s="94">
        <f t="shared" si="21"/>
        <v>1659.6</v>
      </c>
    </row>
    <row r="264" spans="2:10" ht="12.75">
      <c r="B264" s="36" t="s">
        <v>494</v>
      </c>
      <c r="C264" s="30" t="s">
        <v>367</v>
      </c>
      <c r="D264" s="30" t="s">
        <v>369</v>
      </c>
      <c r="E264" s="30" t="s">
        <v>671</v>
      </c>
      <c r="F264" s="30" t="s">
        <v>495</v>
      </c>
      <c r="G264" s="30"/>
      <c r="H264" s="30"/>
      <c r="I264" s="94">
        <f>I265</f>
        <v>1659.6</v>
      </c>
      <c r="J264" s="94">
        <f t="shared" si="21"/>
        <v>1659.6</v>
      </c>
    </row>
    <row r="265" spans="2:10" ht="12.75">
      <c r="B265" s="36" t="s">
        <v>629</v>
      </c>
      <c r="C265" s="30" t="s">
        <v>367</v>
      </c>
      <c r="D265" s="30" t="s">
        <v>369</v>
      </c>
      <c r="E265" s="30" t="s">
        <v>671</v>
      </c>
      <c r="F265" s="30" t="s">
        <v>630</v>
      </c>
      <c r="G265" s="30"/>
      <c r="H265" s="30"/>
      <c r="I265" s="94">
        <f>I266</f>
        <v>1659.6</v>
      </c>
      <c r="J265" s="94">
        <f t="shared" si="21"/>
        <v>1659.6</v>
      </c>
    </row>
    <row r="266" spans="2:10" ht="12.75">
      <c r="B266" s="36" t="s">
        <v>383</v>
      </c>
      <c r="C266" s="30" t="s">
        <v>367</v>
      </c>
      <c r="D266" s="30" t="s">
        <v>369</v>
      </c>
      <c r="E266" s="30" t="s">
        <v>671</v>
      </c>
      <c r="F266" s="30" t="s">
        <v>630</v>
      </c>
      <c r="G266" s="30" t="s">
        <v>400</v>
      </c>
      <c r="H266" s="30"/>
      <c r="I266" s="70">
        <v>1659.6</v>
      </c>
      <c r="J266" s="94">
        <f>H266+I266</f>
        <v>1659.6</v>
      </c>
    </row>
    <row r="267" spans="2:10" ht="25.5">
      <c r="B267" s="36" t="s">
        <v>358</v>
      </c>
      <c r="C267" s="30" t="s">
        <v>367</v>
      </c>
      <c r="D267" s="30" t="s">
        <v>369</v>
      </c>
      <c r="E267" s="30" t="s">
        <v>645</v>
      </c>
      <c r="F267" s="30"/>
      <c r="G267" s="30"/>
      <c r="H267" s="77">
        <f aca="true" t="shared" si="30" ref="H267:I269">H268</f>
        <v>980</v>
      </c>
      <c r="I267" s="77">
        <f t="shared" si="30"/>
        <v>0</v>
      </c>
      <c r="J267" s="77">
        <f t="shared" si="21"/>
        <v>980</v>
      </c>
    </row>
    <row r="268" spans="2:10" ht="12.75">
      <c r="B268" s="36" t="s">
        <v>494</v>
      </c>
      <c r="C268" s="30" t="s">
        <v>367</v>
      </c>
      <c r="D268" s="30" t="s">
        <v>369</v>
      </c>
      <c r="E268" s="30" t="s">
        <v>645</v>
      </c>
      <c r="F268" s="30" t="s">
        <v>495</v>
      </c>
      <c r="G268" s="30"/>
      <c r="H268" s="77">
        <f t="shared" si="30"/>
        <v>980</v>
      </c>
      <c r="I268" s="77">
        <f t="shared" si="30"/>
        <v>0</v>
      </c>
      <c r="J268" s="77">
        <f t="shared" si="21"/>
        <v>980</v>
      </c>
    </row>
    <row r="269" spans="2:10" ht="12.75">
      <c r="B269" s="36" t="s">
        <v>629</v>
      </c>
      <c r="C269" s="30" t="s">
        <v>367</v>
      </c>
      <c r="D269" s="30" t="s">
        <v>369</v>
      </c>
      <c r="E269" s="30" t="s">
        <v>645</v>
      </c>
      <c r="F269" s="30" t="s">
        <v>630</v>
      </c>
      <c r="G269" s="30"/>
      <c r="H269" s="77">
        <f t="shared" si="30"/>
        <v>980</v>
      </c>
      <c r="I269" s="77">
        <f t="shared" si="30"/>
        <v>0</v>
      </c>
      <c r="J269" s="77">
        <f t="shared" si="21"/>
        <v>980</v>
      </c>
    </row>
    <row r="270" spans="2:10" ht="12.75">
      <c r="B270" s="36" t="s">
        <v>383</v>
      </c>
      <c r="C270" s="30" t="s">
        <v>367</v>
      </c>
      <c r="D270" s="30" t="s">
        <v>369</v>
      </c>
      <c r="E270" s="30" t="s">
        <v>645</v>
      </c>
      <c r="F270" s="30" t="s">
        <v>630</v>
      </c>
      <c r="G270" s="30" t="s">
        <v>400</v>
      </c>
      <c r="H270" s="77">
        <v>980</v>
      </c>
      <c r="I270" s="77">
        <v>0</v>
      </c>
      <c r="J270" s="77">
        <f t="shared" si="21"/>
        <v>980</v>
      </c>
    </row>
    <row r="271" spans="2:10" ht="12.75">
      <c r="B271" s="43" t="s">
        <v>654</v>
      </c>
      <c r="C271" s="30" t="s">
        <v>367</v>
      </c>
      <c r="D271" s="30" t="s">
        <v>369</v>
      </c>
      <c r="E271" s="56" t="s">
        <v>510</v>
      </c>
      <c r="F271" s="62"/>
      <c r="G271" s="29"/>
      <c r="H271" s="77">
        <f aca="true" t="shared" si="31" ref="H271:I273">H272</f>
        <v>1901.7</v>
      </c>
      <c r="I271" s="77">
        <f t="shared" si="31"/>
        <v>-56.1</v>
      </c>
      <c r="J271" s="77">
        <f t="shared" si="21"/>
        <v>1845.6000000000001</v>
      </c>
    </row>
    <row r="272" spans="2:10" ht="12.75">
      <c r="B272" s="36" t="s">
        <v>494</v>
      </c>
      <c r="C272" s="30" t="s">
        <v>367</v>
      </c>
      <c r="D272" s="30" t="s">
        <v>369</v>
      </c>
      <c r="E272" s="56" t="s">
        <v>510</v>
      </c>
      <c r="F272" s="30" t="s">
        <v>495</v>
      </c>
      <c r="G272" s="30"/>
      <c r="H272" s="77">
        <f t="shared" si="31"/>
        <v>1901.7</v>
      </c>
      <c r="I272" s="77">
        <f t="shared" si="31"/>
        <v>-56.1</v>
      </c>
      <c r="J272" s="77">
        <f t="shared" si="21"/>
        <v>1845.6000000000001</v>
      </c>
    </row>
    <row r="273" spans="2:10" ht="25.5">
      <c r="B273" s="36" t="s">
        <v>255</v>
      </c>
      <c r="C273" s="30" t="s">
        <v>367</v>
      </c>
      <c r="D273" s="30" t="s">
        <v>369</v>
      </c>
      <c r="E273" s="56" t="s">
        <v>510</v>
      </c>
      <c r="F273" s="30" t="s">
        <v>254</v>
      </c>
      <c r="G273" s="30"/>
      <c r="H273" s="77">
        <f t="shared" si="31"/>
        <v>1901.7</v>
      </c>
      <c r="I273" s="77">
        <f t="shared" si="31"/>
        <v>-56.1</v>
      </c>
      <c r="J273" s="77">
        <f t="shared" si="21"/>
        <v>1845.6000000000001</v>
      </c>
    </row>
    <row r="274" spans="2:10" ht="12.75">
      <c r="B274" s="36" t="s">
        <v>382</v>
      </c>
      <c r="C274" s="30" t="s">
        <v>367</v>
      </c>
      <c r="D274" s="30" t="s">
        <v>369</v>
      </c>
      <c r="E274" s="56" t="s">
        <v>510</v>
      </c>
      <c r="F274" s="30" t="s">
        <v>254</v>
      </c>
      <c r="G274" s="30">
        <v>3</v>
      </c>
      <c r="H274" s="77">
        <v>1901.7</v>
      </c>
      <c r="I274" s="77">
        <v>-56.1</v>
      </c>
      <c r="J274" s="77">
        <f t="shared" si="21"/>
        <v>1845.6000000000001</v>
      </c>
    </row>
    <row r="275" spans="2:10" ht="51">
      <c r="B275" s="43" t="s">
        <v>10</v>
      </c>
      <c r="C275" s="30" t="s">
        <v>367</v>
      </c>
      <c r="D275" s="30" t="s">
        <v>369</v>
      </c>
      <c r="E275" s="56" t="s">
        <v>504</v>
      </c>
      <c r="F275" s="19"/>
      <c r="G275" s="30"/>
      <c r="H275" s="77">
        <f aca="true" t="shared" si="32" ref="H275:I277">H276</f>
        <v>57868.7</v>
      </c>
      <c r="I275" s="77">
        <f t="shared" si="32"/>
        <v>-45.2</v>
      </c>
      <c r="J275" s="77">
        <f t="shared" si="21"/>
        <v>57823.5</v>
      </c>
    </row>
    <row r="276" spans="2:10" ht="12.75">
      <c r="B276" s="36" t="s">
        <v>494</v>
      </c>
      <c r="C276" s="30" t="s">
        <v>367</v>
      </c>
      <c r="D276" s="30" t="s">
        <v>369</v>
      </c>
      <c r="E276" s="56" t="s">
        <v>504</v>
      </c>
      <c r="F276" s="30" t="s">
        <v>495</v>
      </c>
      <c r="G276" s="30"/>
      <c r="H276" s="77">
        <f t="shared" si="32"/>
        <v>57868.7</v>
      </c>
      <c r="I276" s="77">
        <f t="shared" si="32"/>
        <v>-45.2</v>
      </c>
      <c r="J276" s="77">
        <f aca="true" t="shared" si="33" ref="J276:J339">H276+I276</f>
        <v>57823.5</v>
      </c>
    </row>
    <row r="277" spans="2:10" ht="25.5">
      <c r="B277" s="36" t="s">
        <v>255</v>
      </c>
      <c r="C277" s="30" t="s">
        <v>367</v>
      </c>
      <c r="D277" s="30" t="s">
        <v>369</v>
      </c>
      <c r="E277" s="56" t="s">
        <v>504</v>
      </c>
      <c r="F277" s="30" t="s">
        <v>254</v>
      </c>
      <c r="G277" s="30"/>
      <c r="H277" s="77">
        <f t="shared" si="32"/>
        <v>57868.7</v>
      </c>
      <c r="I277" s="77">
        <f t="shared" si="32"/>
        <v>-45.2</v>
      </c>
      <c r="J277" s="77">
        <f t="shared" si="33"/>
        <v>57823.5</v>
      </c>
    </row>
    <row r="278" spans="2:10" ht="12.75">
      <c r="B278" s="36" t="s">
        <v>382</v>
      </c>
      <c r="C278" s="30" t="s">
        <v>367</v>
      </c>
      <c r="D278" s="30" t="s">
        <v>369</v>
      </c>
      <c r="E278" s="56" t="s">
        <v>504</v>
      </c>
      <c r="F278" s="30" t="s">
        <v>254</v>
      </c>
      <c r="G278" s="30">
        <v>3</v>
      </c>
      <c r="H278" s="77">
        <v>57868.7</v>
      </c>
      <c r="I278" s="77">
        <v>-45.2</v>
      </c>
      <c r="J278" s="77">
        <f t="shared" si="33"/>
        <v>57823.5</v>
      </c>
    </row>
    <row r="279" spans="2:10" ht="25.5">
      <c r="B279" s="43" t="s">
        <v>8</v>
      </c>
      <c r="C279" s="30" t="s">
        <v>367</v>
      </c>
      <c r="D279" s="30" t="s">
        <v>369</v>
      </c>
      <c r="E279" s="62" t="s">
        <v>509</v>
      </c>
      <c r="F279" s="29"/>
      <c r="G279" s="29"/>
      <c r="H279" s="77">
        <f aca="true" t="shared" si="34" ref="H279:I281">H280</f>
        <v>3155.3</v>
      </c>
      <c r="I279" s="77">
        <f t="shared" si="34"/>
        <v>461.4</v>
      </c>
      <c r="J279" s="77">
        <f t="shared" si="33"/>
        <v>3616.7000000000003</v>
      </c>
    </row>
    <row r="280" spans="2:10" ht="12.75">
      <c r="B280" s="36" t="s">
        <v>494</v>
      </c>
      <c r="C280" s="30" t="s">
        <v>367</v>
      </c>
      <c r="D280" s="30" t="s">
        <v>369</v>
      </c>
      <c r="E280" s="62" t="s">
        <v>509</v>
      </c>
      <c r="F280" s="30" t="s">
        <v>495</v>
      </c>
      <c r="G280" s="30"/>
      <c r="H280" s="77">
        <f t="shared" si="34"/>
        <v>3155.3</v>
      </c>
      <c r="I280" s="77">
        <f t="shared" si="34"/>
        <v>461.4</v>
      </c>
      <c r="J280" s="77">
        <f t="shared" si="33"/>
        <v>3616.7000000000003</v>
      </c>
    </row>
    <row r="281" spans="2:10" ht="25.5">
      <c r="B281" s="36" t="s">
        <v>255</v>
      </c>
      <c r="C281" s="30" t="s">
        <v>367</v>
      </c>
      <c r="D281" s="30" t="s">
        <v>369</v>
      </c>
      <c r="E281" s="62" t="s">
        <v>509</v>
      </c>
      <c r="F281" s="30" t="s">
        <v>254</v>
      </c>
      <c r="G281" s="30"/>
      <c r="H281" s="77">
        <f t="shared" si="34"/>
        <v>3155.3</v>
      </c>
      <c r="I281" s="77">
        <f t="shared" si="34"/>
        <v>461.4</v>
      </c>
      <c r="J281" s="77">
        <f t="shared" si="33"/>
        <v>3616.7000000000003</v>
      </c>
    </row>
    <row r="282" spans="2:10" ht="12.75">
      <c r="B282" s="36" t="s">
        <v>382</v>
      </c>
      <c r="C282" s="30" t="s">
        <v>367</v>
      </c>
      <c r="D282" s="30" t="s">
        <v>369</v>
      </c>
      <c r="E282" s="62" t="s">
        <v>509</v>
      </c>
      <c r="F282" s="30" t="s">
        <v>254</v>
      </c>
      <c r="G282" s="30">
        <v>3</v>
      </c>
      <c r="H282" s="77">
        <v>3155.3</v>
      </c>
      <c r="I282" s="77">
        <v>461.4</v>
      </c>
      <c r="J282" s="77">
        <f t="shared" si="33"/>
        <v>3616.7000000000003</v>
      </c>
    </row>
    <row r="283" spans="2:10" ht="25.5">
      <c r="B283" s="43" t="s">
        <v>456</v>
      </c>
      <c r="C283" s="30" t="s">
        <v>367</v>
      </c>
      <c r="D283" s="30" t="s">
        <v>369</v>
      </c>
      <c r="E283" s="30" t="s">
        <v>455</v>
      </c>
      <c r="F283" s="29"/>
      <c r="G283" s="29"/>
      <c r="H283" s="77">
        <f>H284</f>
        <v>865.3</v>
      </c>
      <c r="I283" s="77">
        <f>I284</f>
        <v>0</v>
      </c>
      <c r="J283" s="77">
        <f t="shared" si="33"/>
        <v>865.3</v>
      </c>
    </row>
    <row r="284" spans="2:10" ht="12.75">
      <c r="B284" s="36" t="s">
        <v>629</v>
      </c>
      <c r="C284" s="30" t="s">
        <v>367</v>
      </c>
      <c r="D284" s="30" t="s">
        <v>369</v>
      </c>
      <c r="E284" s="30" t="s">
        <v>455</v>
      </c>
      <c r="F284" s="30" t="s">
        <v>630</v>
      </c>
      <c r="G284" s="30"/>
      <c r="H284" s="77">
        <f>H285</f>
        <v>865.3</v>
      </c>
      <c r="I284" s="77">
        <f>I285</f>
        <v>0</v>
      </c>
      <c r="J284" s="77">
        <f t="shared" si="33"/>
        <v>865.3</v>
      </c>
    </row>
    <row r="285" spans="2:10" ht="12.75">
      <c r="B285" s="36" t="s">
        <v>382</v>
      </c>
      <c r="C285" s="30" t="s">
        <v>367</v>
      </c>
      <c r="D285" s="30" t="s">
        <v>369</v>
      </c>
      <c r="E285" s="30" t="s">
        <v>455</v>
      </c>
      <c r="F285" s="30" t="s">
        <v>630</v>
      </c>
      <c r="G285" s="30" t="s">
        <v>31</v>
      </c>
      <c r="H285" s="77">
        <v>865.3</v>
      </c>
      <c r="I285" s="77">
        <v>0</v>
      </c>
      <c r="J285" s="77">
        <f t="shared" si="33"/>
        <v>865.3</v>
      </c>
    </row>
    <row r="286" spans="2:10" ht="12.75">
      <c r="B286" s="36" t="s">
        <v>655</v>
      </c>
      <c r="C286" s="30" t="s">
        <v>367</v>
      </c>
      <c r="D286" s="30" t="s">
        <v>369</v>
      </c>
      <c r="E286" s="62" t="s">
        <v>511</v>
      </c>
      <c r="F286" s="30"/>
      <c r="G286" s="30"/>
      <c r="H286" s="77">
        <f>H287</f>
        <v>23531.3</v>
      </c>
      <c r="I286" s="77">
        <f>I287</f>
        <v>988.1999999999999</v>
      </c>
      <c r="J286" s="77">
        <f t="shared" si="33"/>
        <v>24519.5</v>
      </c>
    </row>
    <row r="287" spans="2:10" ht="12.75">
      <c r="B287" s="36" t="s">
        <v>494</v>
      </c>
      <c r="C287" s="30" t="s">
        <v>367</v>
      </c>
      <c r="D287" s="30" t="s">
        <v>369</v>
      </c>
      <c r="E287" s="62" t="s">
        <v>511</v>
      </c>
      <c r="F287" s="30" t="s">
        <v>495</v>
      </c>
      <c r="G287" s="30"/>
      <c r="H287" s="77">
        <f>H288+H290</f>
        <v>23531.3</v>
      </c>
      <c r="I287" s="77">
        <f>I288+I290</f>
        <v>988.1999999999999</v>
      </c>
      <c r="J287" s="77">
        <f t="shared" si="33"/>
        <v>24519.5</v>
      </c>
    </row>
    <row r="288" spans="2:10" ht="25.5">
      <c r="B288" s="36" t="s">
        <v>255</v>
      </c>
      <c r="C288" s="30" t="s">
        <v>367</v>
      </c>
      <c r="D288" s="30" t="s">
        <v>369</v>
      </c>
      <c r="E288" s="62" t="s">
        <v>511</v>
      </c>
      <c r="F288" s="30" t="s">
        <v>254</v>
      </c>
      <c r="G288" s="30"/>
      <c r="H288" s="77">
        <f>H289</f>
        <v>23384.8</v>
      </c>
      <c r="I288" s="77">
        <f>I289</f>
        <v>859.8</v>
      </c>
      <c r="J288" s="77">
        <f t="shared" si="33"/>
        <v>24244.6</v>
      </c>
    </row>
    <row r="289" spans="2:10" ht="12.75">
      <c r="B289" s="36" t="s">
        <v>408</v>
      </c>
      <c r="C289" s="30" t="s">
        <v>367</v>
      </c>
      <c r="D289" s="30" t="s">
        <v>369</v>
      </c>
      <c r="E289" s="62" t="s">
        <v>511</v>
      </c>
      <c r="F289" s="30" t="s">
        <v>254</v>
      </c>
      <c r="G289" s="30">
        <v>2</v>
      </c>
      <c r="H289" s="77">
        <v>23384.8</v>
      </c>
      <c r="I289" s="70">
        <v>859.8</v>
      </c>
      <c r="J289" s="77">
        <f t="shared" si="33"/>
        <v>24244.6</v>
      </c>
    </row>
    <row r="290" spans="2:10" ht="12.75">
      <c r="B290" s="36" t="s">
        <v>629</v>
      </c>
      <c r="C290" s="30" t="s">
        <v>367</v>
      </c>
      <c r="D290" s="30" t="s">
        <v>369</v>
      </c>
      <c r="E290" s="62" t="s">
        <v>511</v>
      </c>
      <c r="F290" s="19">
        <v>612</v>
      </c>
      <c r="G290" s="30"/>
      <c r="H290" s="77">
        <f>H291</f>
        <v>146.5</v>
      </c>
      <c r="I290" s="70">
        <f>I291</f>
        <v>128.4</v>
      </c>
      <c r="J290" s="77">
        <f t="shared" si="33"/>
        <v>274.9</v>
      </c>
    </row>
    <row r="291" spans="2:10" ht="12.75">
      <c r="B291" s="36" t="s">
        <v>408</v>
      </c>
      <c r="C291" s="30" t="s">
        <v>367</v>
      </c>
      <c r="D291" s="30" t="s">
        <v>369</v>
      </c>
      <c r="E291" s="62" t="s">
        <v>511</v>
      </c>
      <c r="F291" s="19">
        <v>612</v>
      </c>
      <c r="G291" s="30">
        <v>2</v>
      </c>
      <c r="H291" s="77">
        <v>146.5</v>
      </c>
      <c r="I291" s="70">
        <v>128.4</v>
      </c>
      <c r="J291" s="77">
        <f t="shared" si="33"/>
        <v>274.9</v>
      </c>
    </row>
    <row r="292" spans="2:10" ht="12.75">
      <c r="B292" s="36" t="s">
        <v>656</v>
      </c>
      <c r="C292" s="30" t="s">
        <v>367</v>
      </c>
      <c r="D292" s="30" t="s">
        <v>369</v>
      </c>
      <c r="E292" s="62" t="s">
        <v>512</v>
      </c>
      <c r="F292" s="19"/>
      <c r="G292" s="30"/>
      <c r="H292" s="77">
        <f>H293</f>
        <v>7451.6</v>
      </c>
      <c r="I292" s="77">
        <f>I293</f>
        <v>565.9</v>
      </c>
      <c r="J292" s="77">
        <f t="shared" si="33"/>
        <v>8017.5</v>
      </c>
    </row>
    <row r="293" spans="2:10" ht="12.75">
      <c r="B293" s="36" t="s">
        <v>494</v>
      </c>
      <c r="C293" s="30" t="s">
        <v>367</v>
      </c>
      <c r="D293" s="30" t="s">
        <v>369</v>
      </c>
      <c r="E293" s="62" t="s">
        <v>512</v>
      </c>
      <c r="F293" s="30" t="s">
        <v>495</v>
      </c>
      <c r="G293" s="30"/>
      <c r="H293" s="77">
        <f>H294+H296</f>
        <v>7451.6</v>
      </c>
      <c r="I293" s="77">
        <f>I294+I296</f>
        <v>565.9</v>
      </c>
      <c r="J293" s="77">
        <f t="shared" si="33"/>
        <v>8017.5</v>
      </c>
    </row>
    <row r="294" spans="2:10" ht="25.5">
      <c r="B294" s="36" t="s">
        <v>255</v>
      </c>
      <c r="C294" s="30" t="s">
        <v>367</v>
      </c>
      <c r="D294" s="30" t="s">
        <v>369</v>
      </c>
      <c r="E294" s="62" t="s">
        <v>512</v>
      </c>
      <c r="F294" s="30" t="s">
        <v>254</v>
      </c>
      <c r="G294" s="30"/>
      <c r="H294" s="77">
        <f>H295</f>
        <v>7401.6</v>
      </c>
      <c r="I294" s="77">
        <f>I295</f>
        <v>615.9</v>
      </c>
      <c r="J294" s="77">
        <f t="shared" si="33"/>
        <v>8017.5</v>
      </c>
    </row>
    <row r="295" spans="2:10" ht="12.75">
      <c r="B295" s="36" t="s">
        <v>408</v>
      </c>
      <c r="C295" s="30" t="s">
        <v>367</v>
      </c>
      <c r="D295" s="30" t="s">
        <v>369</v>
      </c>
      <c r="E295" s="62" t="s">
        <v>512</v>
      </c>
      <c r="F295" s="30" t="s">
        <v>254</v>
      </c>
      <c r="G295" s="30">
        <v>2</v>
      </c>
      <c r="H295" s="77">
        <v>7401.6</v>
      </c>
      <c r="I295" s="77">
        <v>615.9</v>
      </c>
      <c r="J295" s="77">
        <f t="shared" si="33"/>
        <v>8017.5</v>
      </c>
    </row>
    <row r="296" spans="2:10" ht="12.75">
      <c r="B296" s="36" t="s">
        <v>629</v>
      </c>
      <c r="C296" s="30" t="s">
        <v>367</v>
      </c>
      <c r="D296" s="30" t="s">
        <v>369</v>
      </c>
      <c r="E296" s="62" t="s">
        <v>512</v>
      </c>
      <c r="F296" s="30" t="s">
        <v>630</v>
      </c>
      <c r="G296" s="30"/>
      <c r="H296" s="77">
        <f>H297</f>
        <v>50</v>
      </c>
      <c r="I296" s="77">
        <f>I297</f>
        <v>-50</v>
      </c>
      <c r="J296" s="77">
        <f t="shared" si="33"/>
        <v>0</v>
      </c>
    </row>
    <row r="297" spans="2:10" ht="12.75">
      <c r="B297" s="36" t="s">
        <v>408</v>
      </c>
      <c r="C297" s="30" t="s">
        <v>367</v>
      </c>
      <c r="D297" s="30" t="s">
        <v>369</v>
      </c>
      <c r="E297" s="62" t="s">
        <v>512</v>
      </c>
      <c r="F297" s="30" t="s">
        <v>630</v>
      </c>
      <c r="G297" s="30">
        <v>2</v>
      </c>
      <c r="H297" s="77">
        <v>50</v>
      </c>
      <c r="I297" s="77">
        <v>-50</v>
      </c>
      <c r="J297" s="77">
        <f t="shared" si="33"/>
        <v>0</v>
      </c>
    </row>
    <row r="298" spans="2:10" ht="25.5">
      <c r="B298" s="36" t="s">
        <v>115</v>
      </c>
      <c r="C298" s="30" t="s">
        <v>367</v>
      </c>
      <c r="D298" s="30" t="s">
        <v>369</v>
      </c>
      <c r="E298" s="62" t="s">
        <v>113</v>
      </c>
      <c r="F298" s="30"/>
      <c r="G298" s="30"/>
      <c r="H298" s="77">
        <f aca="true" t="shared" si="35" ref="H298:I300">H299</f>
        <v>60</v>
      </c>
      <c r="I298" s="77">
        <f t="shared" si="35"/>
        <v>29</v>
      </c>
      <c r="J298" s="77">
        <f t="shared" si="33"/>
        <v>89</v>
      </c>
    </row>
    <row r="299" spans="2:10" ht="12.75">
      <c r="B299" s="36" t="s">
        <v>494</v>
      </c>
      <c r="C299" s="30" t="s">
        <v>367</v>
      </c>
      <c r="D299" s="30" t="s">
        <v>369</v>
      </c>
      <c r="E299" s="62" t="s">
        <v>113</v>
      </c>
      <c r="F299" s="30" t="s">
        <v>495</v>
      </c>
      <c r="G299" s="30"/>
      <c r="H299" s="77">
        <f t="shared" si="35"/>
        <v>60</v>
      </c>
      <c r="I299" s="77">
        <f t="shared" si="35"/>
        <v>29</v>
      </c>
      <c r="J299" s="77">
        <f t="shared" si="33"/>
        <v>89</v>
      </c>
    </row>
    <row r="300" spans="2:10" ht="12.75">
      <c r="B300" s="36" t="s">
        <v>629</v>
      </c>
      <c r="C300" s="30" t="s">
        <v>367</v>
      </c>
      <c r="D300" s="30" t="s">
        <v>369</v>
      </c>
      <c r="E300" s="62" t="s">
        <v>113</v>
      </c>
      <c r="F300" s="30" t="s">
        <v>630</v>
      </c>
      <c r="G300" s="30"/>
      <c r="H300" s="77">
        <f t="shared" si="35"/>
        <v>60</v>
      </c>
      <c r="I300" s="77">
        <f t="shared" si="35"/>
        <v>29</v>
      </c>
      <c r="J300" s="77">
        <f t="shared" si="33"/>
        <v>89</v>
      </c>
    </row>
    <row r="301" spans="2:10" ht="12.75">
      <c r="B301" s="36" t="s">
        <v>408</v>
      </c>
      <c r="C301" s="30" t="s">
        <v>367</v>
      </c>
      <c r="D301" s="30" t="s">
        <v>369</v>
      </c>
      <c r="E301" s="62" t="s">
        <v>113</v>
      </c>
      <c r="F301" s="30" t="s">
        <v>630</v>
      </c>
      <c r="G301" s="30" t="s">
        <v>397</v>
      </c>
      <c r="H301" s="77">
        <v>60</v>
      </c>
      <c r="I301" s="77">
        <v>29</v>
      </c>
      <c r="J301" s="77">
        <f t="shared" si="33"/>
        <v>89</v>
      </c>
    </row>
    <row r="302" spans="2:10" ht="25.5">
      <c r="B302" s="36" t="s">
        <v>653</v>
      </c>
      <c r="C302" s="30" t="s">
        <v>367</v>
      </c>
      <c r="D302" s="30" t="s">
        <v>369</v>
      </c>
      <c r="E302" s="62" t="s">
        <v>652</v>
      </c>
      <c r="F302" s="30"/>
      <c r="G302" s="30"/>
      <c r="H302" s="77">
        <f aca="true" t="shared" si="36" ref="H302:I304">H303</f>
        <v>25.4</v>
      </c>
      <c r="I302" s="77">
        <f t="shared" si="36"/>
        <v>6.4</v>
      </c>
      <c r="J302" s="77">
        <f t="shared" si="33"/>
        <v>31.799999999999997</v>
      </c>
    </row>
    <row r="303" spans="2:10" ht="12.75">
      <c r="B303" s="36" t="s">
        <v>494</v>
      </c>
      <c r="C303" s="30" t="s">
        <v>367</v>
      </c>
      <c r="D303" s="30" t="s">
        <v>369</v>
      </c>
      <c r="E303" s="62" t="s">
        <v>652</v>
      </c>
      <c r="F303" s="30" t="s">
        <v>495</v>
      </c>
      <c r="G303" s="30"/>
      <c r="H303" s="77">
        <f t="shared" si="36"/>
        <v>25.4</v>
      </c>
      <c r="I303" s="77">
        <f t="shared" si="36"/>
        <v>6.4</v>
      </c>
      <c r="J303" s="77">
        <f t="shared" si="33"/>
        <v>31.799999999999997</v>
      </c>
    </row>
    <row r="304" spans="2:10" ht="12.75">
      <c r="B304" s="36" t="s">
        <v>629</v>
      </c>
      <c r="C304" s="30" t="s">
        <v>367</v>
      </c>
      <c r="D304" s="30" t="s">
        <v>369</v>
      </c>
      <c r="E304" s="62" t="s">
        <v>652</v>
      </c>
      <c r="F304" s="30" t="s">
        <v>630</v>
      </c>
      <c r="G304" s="30"/>
      <c r="H304" s="77">
        <f t="shared" si="36"/>
        <v>25.4</v>
      </c>
      <c r="I304" s="77">
        <f t="shared" si="36"/>
        <v>6.4</v>
      </c>
      <c r="J304" s="77">
        <f t="shared" si="33"/>
        <v>31.799999999999997</v>
      </c>
    </row>
    <row r="305" spans="2:10" ht="12.75">
      <c r="B305" s="36" t="s">
        <v>408</v>
      </c>
      <c r="C305" s="30" t="s">
        <v>367</v>
      </c>
      <c r="D305" s="30" t="s">
        <v>369</v>
      </c>
      <c r="E305" s="62" t="s">
        <v>652</v>
      </c>
      <c r="F305" s="30" t="s">
        <v>630</v>
      </c>
      <c r="G305" s="30" t="s">
        <v>397</v>
      </c>
      <c r="H305" s="77">
        <v>25.4</v>
      </c>
      <c r="I305" s="77">
        <v>6.4</v>
      </c>
      <c r="J305" s="77">
        <f t="shared" si="33"/>
        <v>31.799999999999997</v>
      </c>
    </row>
    <row r="306" spans="2:10" ht="12.75">
      <c r="B306" s="36" t="s">
        <v>479</v>
      </c>
      <c r="C306" s="30" t="s">
        <v>367</v>
      </c>
      <c r="D306" s="30" t="s">
        <v>369</v>
      </c>
      <c r="E306" s="62" t="s">
        <v>480</v>
      </c>
      <c r="F306" s="19"/>
      <c r="G306" s="30"/>
      <c r="H306" s="77">
        <f>H307+H312+H317+H322</f>
        <v>477.3</v>
      </c>
      <c r="I306" s="77">
        <f>I307+I312+I317+I322</f>
        <v>-386.5</v>
      </c>
      <c r="J306" s="77">
        <f t="shared" si="33"/>
        <v>90.80000000000001</v>
      </c>
    </row>
    <row r="307" spans="2:10" ht="25.5">
      <c r="B307" s="36" t="s">
        <v>481</v>
      </c>
      <c r="C307" s="30" t="s">
        <v>367</v>
      </c>
      <c r="D307" s="30" t="s">
        <v>369</v>
      </c>
      <c r="E307" s="56" t="s">
        <v>482</v>
      </c>
      <c r="F307" s="19"/>
      <c r="G307" s="30"/>
      <c r="H307" s="77">
        <f aca="true" t="shared" si="37" ref="H307:I310">H308</f>
        <v>26.5</v>
      </c>
      <c r="I307" s="77">
        <f t="shared" si="37"/>
        <v>-19.7</v>
      </c>
      <c r="J307" s="77">
        <f t="shared" si="33"/>
        <v>6.800000000000001</v>
      </c>
    </row>
    <row r="308" spans="2:10" ht="25.5">
      <c r="B308" s="36" t="s">
        <v>11</v>
      </c>
      <c r="C308" s="30" t="s">
        <v>367</v>
      </c>
      <c r="D308" s="30" t="s">
        <v>369</v>
      </c>
      <c r="E308" s="56" t="s">
        <v>484</v>
      </c>
      <c r="F308" s="19"/>
      <c r="G308" s="30"/>
      <c r="H308" s="77">
        <f t="shared" si="37"/>
        <v>26.5</v>
      </c>
      <c r="I308" s="77">
        <f t="shared" si="37"/>
        <v>-19.7</v>
      </c>
      <c r="J308" s="77">
        <f t="shared" si="33"/>
        <v>6.800000000000001</v>
      </c>
    </row>
    <row r="309" spans="2:10" ht="12.75">
      <c r="B309" s="36" t="s">
        <v>494</v>
      </c>
      <c r="C309" s="30" t="s">
        <v>367</v>
      </c>
      <c r="D309" s="30" t="s">
        <v>369</v>
      </c>
      <c r="E309" s="56" t="s">
        <v>484</v>
      </c>
      <c r="F309" s="19">
        <v>600</v>
      </c>
      <c r="G309" s="30"/>
      <c r="H309" s="77">
        <f t="shared" si="37"/>
        <v>26.5</v>
      </c>
      <c r="I309" s="77">
        <f t="shared" si="37"/>
        <v>-19.7</v>
      </c>
      <c r="J309" s="77">
        <f t="shared" si="33"/>
        <v>6.800000000000001</v>
      </c>
    </row>
    <row r="310" spans="2:10" ht="12.75">
      <c r="B310" s="36" t="s">
        <v>629</v>
      </c>
      <c r="C310" s="30" t="s">
        <v>367</v>
      </c>
      <c r="D310" s="30" t="s">
        <v>369</v>
      </c>
      <c r="E310" s="56" t="s">
        <v>484</v>
      </c>
      <c r="F310" s="19">
        <v>612</v>
      </c>
      <c r="G310" s="30"/>
      <c r="H310" s="77">
        <f t="shared" si="37"/>
        <v>26.5</v>
      </c>
      <c r="I310" s="77">
        <f t="shared" si="37"/>
        <v>-19.7</v>
      </c>
      <c r="J310" s="77">
        <f t="shared" si="33"/>
        <v>6.800000000000001</v>
      </c>
    </row>
    <row r="311" spans="2:10" ht="12.75">
      <c r="B311" s="36" t="s">
        <v>408</v>
      </c>
      <c r="C311" s="30" t="s">
        <v>367</v>
      </c>
      <c r="D311" s="30" t="s">
        <v>369</v>
      </c>
      <c r="E311" s="56" t="s">
        <v>484</v>
      </c>
      <c r="F311" s="19">
        <v>612</v>
      </c>
      <c r="G311" s="30">
        <v>2</v>
      </c>
      <c r="H311" s="77">
        <v>26.5</v>
      </c>
      <c r="I311" s="77">
        <v>-19.7</v>
      </c>
      <c r="J311" s="77">
        <f t="shared" si="33"/>
        <v>6.800000000000001</v>
      </c>
    </row>
    <row r="312" spans="2:10" ht="25.5">
      <c r="B312" s="36" t="s">
        <v>505</v>
      </c>
      <c r="C312" s="30" t="s">
        <v>367</v>
      </c>
      <c r="D312" s="30" t="s">
        <v>369</v>
      </c>
      <c r="E312" s="56" t="s">
        <v>506</v>
      </c>
      <c r="F312" s="19"/>
      <c r="G312" s="30"/>
      <c r="H312" s="77">
        <f aca="true" t="shared" si="38" ref="H312:I315">H313</f>
        <v>20</v>
      </c>
      <c r="I312" s="77">
        <f t="shared" si="38"/>
        <v>0</v>
      </c>
      <c r="J312" s="77">
        <f t="shared" si="33"/>
        <v>20</v>
      </c>
    </row>
    <row r="313" spans="2:10" ht="25.5">
      <c r="B313" s="36" t="s">
        <v>507</v>
      </c>
      <c r="C313" s="30" t="s">
        <v>367</v>
      </c>
      <c r="D313" s="30" t="s">
        <v>369</v>
      </c>
      <c r="E313" s="56" t="s">
        <v>508</v>
      </c>
      <c r="F313" s="19"/>
      <c r="G313" s="30"/>
      <c r="H313" s="77">
        <f t="shared" si="38"/>
        <v>20</v>
      </c>
      <c r="I313" s="77">
        <f t="shared" si="38"/>
        <v>0</v>
      </c>
      <c r="J313" s="77">
        <f t="shared" si="33"/>
        <v>20</v>
      </c>
    </row>
    <row r="314" spans="2:10" ht="12.75">
      <c r="B314" s="36" t="s">
        <v>494</v>
      </c>
      <c r="C314" s="30" t="s">
        <v>367</v>
      </c>
      <c r="D314" s="30" t="s">
        <v>369</v>
      </c>
      <c r="E314" s="56" t="s">
        <v>508</v>
      </c>
      <c r="F314" s="30" t="s">
        <v>495</v>
      </c>
      <c r="G314" s="30"/>
      <c r="H314" s="77">
        <f t="shared" si="38"/>
        <v>20</v>
      </c>
      <c r="I314" s="77">
        <f t="shared" si="38"/>
        <v>0</v>
      </c>
      <c r="J314" s="77">
        <f t="shared" si="33"/>
        <v>20</v>
      </c>
    </row>
    <row r="315" spans="2:10" ht="12.75">
      <c r="B315" s="36" t="s">
        <v>629</v>
      </c>
      <c r="C315" s="30" t="s">
        <v>367</v>
      </c>
      <c r="D315" s="30" t="s">
        <v>369</v>
      </c>
      <c r="E315" s="56" t="s">
        <v>508</v>
      </c>
      <c r="F315" s="19">
        <v>612</v>
      </c>
      <c r="G315" s="30"/>
      <c r="H315" s="77">
        <f t="shared" si="38"/>
        <v>20</v>
      </c>
      <c r="I315" s="77">
        <f t="shared" si="38"/>
        <v>0</v>
      </c>
      <c r="J315" s="77">
        <f t="shared" si="33"/>
        <v>20</v>
      </c>
    </row>
    <row r="316" spans="2:10" ht="12.75">
      <c r="B316" s="36" t="s">
        <v>408</v>
      </c>
      <c r="C316" s="30" t="s">
        <v>367</v>
      </c>
      <c r="D316" s="30" t="s">
        <v>369</v>
      </c>
      <c r="E316" s="56" t="s">
        <v>508</v>
      </c>
      <c r="F316" s="19">
        <v>612</v>
      </c>
      <c r="G316" s="30">
        <v>2</v>
      </c>
      <c r="H316" s="77">
        <v>20</v>
      </c>
      <c r="I316" s="77">
        <v>0</v>
      </c>
      <c r="J316" s="77">
        <f t="shared" si="33"/>
        <v>20</v>
      </c>
    </row>
    <row r="317" spans="2:10" ht="25.5">
      <c r="B317" s="36" t="s">
        <v>513</v>
      </c>
      <c r="C317" s="30" t="s">
        <v>367</v>
      </c>
      <c r="D317" s="30" t="s">
        <v>369</v>
      </c>
      <c r="E317" s="56" t="s">
        <v>514</v>
      </c>
      <c r="F317" s="19"/>
      <c r="G317" s="30"/>
      <c r="H317" s="77">
        <f aca="true" t="shared" si="39" ref="H317:I320">H318</f>
        <v>67</v>
      </c>
      <c r="I317" s="77">
        <f t="shared" si="39"/>
        <v>-3</v>
      </c>
      <c r="J317" s="77">
        <f t="shared" si="33"/>
        <v>64</v>
      </c>
    </row>
    <row r="318" spans="2:10" ht="25.5">
      <c r="B318" s="36" t="s">
        <v>515</v>
      </c>
      <c r="C318" s="30" t="s">
        <v>367</v>
      </c>
      <c r="D318" s="30" t="s">
        <v>369</v>
      </c>
      <c r="E318" s="56" t="s">
        <v>516</v>
      </c>
      <c r="F318" s="19"/>
      <c r="G318" s="30"/>
      <c r="H318" s="77">
        <f t="shared" si="39"/>
        <v>67</v>
      </c>
      <c r="I318" s="77">
        <f t="shared" si="39"/>
        <v>-3</v>
      </c>
      <c r="J318" s="77">
        <f t="shared" si="33"/>
        <v>64</v>
      </c>
    </row>
    <row r="319" spans="2:10" ht="12.75">
      <c r="B319" s="36" t="s">
        <v>494</v>
      </c>
      <c r="C319" s="30" t="s">
        <v>367</v>
      </c>
      <c r="D319" s="30" t="s">
        <v>369</v>
      </c>
      <c r="E319" s="56" t="s">
        <v>516</v>
      </c>
      <c r="F319" s="30" t="s">
        <v>495</v>
      </c>
      <c r="G319" s="30"/>
      <c r="H319" s="77">
        <f t="shared" si="39"/>
        <v>67</v>
      </c>
      <c r="I319" s="77">
        <f t="shared" si="39"/>
        <v>-3</v>
      </c>
      <c r="J319" s="77">
        <f t="shared" si="33"/>
        <v>64</v>
      </c>
    </row>
    <row r="320" spans="2:10" ht="12.75">
      <c r="B320" s="36" t="s">
        <v>629</v>
      </c>
      <c r="C320" s="30" t="s">
        <v>367</v>
      </c>
      <c r="D320" s="30" t="s">
        <v>369</v>
      </c>
      <c r="E320" s="56" t="s">
        <v>516</v>
      </c>
      <c r="F320" s="19">
        <v>612</v>
      </c>
      <c r="G320" s="30"/>
      <c r="H320" s="77">
        <f t="shared" si="39"/>
        <v>67</v>
      </c>
      <c r="I320" s="77">
        <f t="shared" si="39"/>
        <v>-3</v>
      </c>
      <c r="J320" s="77">
        <f t="shared" si="33"/>
        <v>64</v>
      </c>
    </row>
    <row r="321" spans="2:10" ht="12.75">
      <c r="B321" s="36" t="s">
        <v>408</v>
      </c>
      <c r="C321" s="30" t="s">
        <v>367</v>
      </c>
      <c r="D321" s="30" t="s">
        <v>369</v>
      </c>
      <c r="E321" s="56" t="s">
        <v>516</v>
      </c>
      <c r="F321" s="19">
        <v>612</v>
      </c>
      <c r="G321" s="30">
        <v>2</v>
      </c>
      <c r="H321" s="77">
        <v>67</v>
      </c>
      <c r="I321" s="77">
        <v>-3</v>
      </c>
      <c r="J321" s="77">
        <f t="shared" si="33"/>
        <v>64</v>
      </c>
    </row>
    <row r="322" spans="2:10" ht="25.5" hidden="1">
      <c r="B322" s="36" t="s">
        <v>517</v>
      </c>
      <c r="C322" s="30" t="s">
        <v>367</v>
      </c>
      <c r="D322" s="30" t="s">
        <v>369</v>
      </c>
      <c r="E322" s="56" t="s">
        <v>518</v>
      </c>
      <c r="F322" s="19"/>
      <c r="G322" s="30"/>
      <c r="H322" s="77">
        <f aca="true" t="shared" si="40" ref="H322:I325">H323</f>
        <v>363.8</v>
      </c>
      <c r="I322" s="77">
        <f t="shared" si="40"/>
        <v>-363.8</v>
      </c>
      <c r="J322" s="77">
        <f t="shared" si="33"/>
        <v>0</v>
      </c>
    </row>
    <row r="323" spans="2:10" ht="38.25" hidden="1">
      <c r="B323" s="36" t="s">
        <v>617</v>
      </c>
      <c r="C323" s="30" t="s">
        <v>367</v>
      </c>
      <c r="D323" s="30" t="s">
        <v>369</v>
      </c>
      <c r="E323" s="56" t="s">
        <v>530</v>
      </c>
      <c r="F323" s="19"/>
      <c r="G323" s="30"/>
      <c r="H323" s="77">
        <f t="shared" si="40"/>
        <v>363.8</v>
      </c>
      <c r="I323" s="77">
        <f t="shared" si="40"/>
        <v>-363.8</v>
      </c>
      <c r="J323" s="77">
        <f t="shared" si="33"/>
        <v>0</v>
      </c>
    </row>
    <row r="324" spans="2:10" ht="12.75" hidden="1">
      <c r="B324" s="36" t="s">
        <v>494</v>
      </c>
      <c r="C324" s="30" t="s">
        <v>367</v>
      </c>
      <c r="D324" s="30" t="s">
        <v>369</v>
      </c>
      <c r="E324" s="56" t="s">
        <v>530</v>
      </c>
      <c r="F324" s="30" t="s">
        <v>495</v>
      </c>
      <c r="G324" s="30"/>
      <c r="H324" s="77">
        <f t="shared" si="40"/>
        <v>363.8</v>
      </c>
      <c r="I324" s="77">
        <f t="shared" si="40"/>
        <v>-363.8</v>
      </c>
      <c r="J324" s="77">
        <f t="shared" si="33"/>
        <v>0</v>
      </c>
    </row>
    <row r="325" spans="2:10" ht="12.75" hidden="1">
      <c r="B325" s="36" t="s">
        <v>629</v>
      </c>
      <c r="C325" s="30" t="s">
        <v>367</v>
      </c>
      <c r="D325" s="30" t="s">
        <v>369</v>
      </c>
      <c r="E325" s="56" t="s">
        <v>530</v>
      </c>
      <c r="F325" s="19">
        <v>612</v>
      </c>
      <c r="G325" s="30"/>
      <c r="H325" s="77">
        <f t="shared" si="40"/>
        <v>363.8</v>
      </c>
      <c r="I325" s="77">
        <f t="shared" si="40"/>
        <v>-363.8</v>
      </c>
      <c r="J325" s="77">
        <f t="shared" si="33"/>
        <v>0</v>
      </c>
    </row>
    <row r="326" spans="2:10" ht="12.75" hidden="1">
      <c r="B326" s="36" t="s">
        <v>408</v>
      </c>
      <c r="C326" s="30" t="s">
        <v>367</v>
      </c>
      <c r="D326" s="30" t="s">
        <v>369</v>
      </c>
      <c r="E326" s="56" t="s">
        <v>530</v>
      </c>
      <c r="F326" s="19">
        <v>612</v>
      </c>
      <c r="G326" s="30">
        <v>2</v>
      </c>
      <c r="H326" s="77">
        <v>363.8</v>
      </c>
      <c r="I326" s="77">
        <v>-363.8</v>
      </c>
      <c r="J326" s="77">
        <f t="shared" si="33"/>
        <v>0</v>
      </c>
    </row>
    <row r="327" spans="2:10" ht="12.75">
      <c r="B327" s="36" t="s">
        <v>35</v>
      </c>
      <c r="C327" s="30" t="s">
        <v>367</v>
      </c>
      <c r="D327" s="30" t="s">
        <v>370</v>
      </c>
      <c r="E327" s="30"/>
      <c r="F327" s="30"/>
      <c r="G327" s="30"/>
      <c r="H327" s="77">
        <f>H328+H339+H345+H350+H355+H371+H386</f>
        <v>1407.1</v>
      </c>
      <c r="I327" s="77">
        <f>I328+I339+I345+I350+I355+I371+I386</f>
        <v>-44.300000000000004</v>
      </c>
      <c r="J327" s="77">
        <f t="shared" si="33"/>
        <v>1362.8</v>
      </c>
    </row>
    <row r="328" spans="2:10" ht="25.5">
      <c r="B328" s="36" t="s">
        <v>533</v>
      </c>
      <c r="C328" s="30" t="s">
        <v>367</v>
      </c>
      <c r="D328" s="30" t="s">
        <v>370</v>
      </c>
      <c r="E328" s="62" t="s">
        <v>534</v>
      </c>
      <c r="F328" s="30"/>
      <c r="G328" s="30"/>
      <c r="H328" s="77">
        <f>H329+H334</f>
        <v>7</v>
      </c>
      <c r="I328" s="77">
        <f>I329+I334</f>
        <v>0</v>
      </c>
      <c r="J328" s="77">
        <f t="shared" si="33"/>
        <v>7</v>
      </c>
    </row>
    <row r="329" spans="2:10" ht="25.5">
      <c r="B329" s="36" t="s">
        <v>535</v>
      </c>
      <c r="C329" s="30" t="s">
        <v>367</v>
      </c>
      <c r="D329" s="30" t="s">
        <v>370</v>
      </c>
      <c r="E329" s="62" t="s">
        <v>536</v>
      </c>
      <c r="F329" s="30"/>
      <c r="G329" s="30"/>
      <c r="H329" s="77">
        <f aca="true" t="shared" si="41" ref="H329:I332">H330</f>
        <v>1</v>
      </c>
      <c r="I329" s="77">
        <f t="shared" si="41"/>
        <v>0</v>
      </c>
      <c r="J329" s="77">
        <f t="shared" si="33"/>
        <v>1</v>
      </c>
    </row>
    <row r="330" spans="2:10" ht="25.5">
      <c r="B330" s="36" t="s">
        <v>537</v>
      </c>
      <c r="C330" s="30" t="s">
        <v>367</v>
      </c>
      <c r="D330" s="30" t="s">
        <v>370</v>
      </c>
      <c r="E330" s="62" t="s">
        <v>538</v>
      </c>
      <c r="F330" s="19"/>
      <c r="G330" s="30"/>
      <c r="H330" s="77">
        <f t="shared" si="41"/>
        <v>1</v>
      </c>
      <c r="I330" s="77">
        <f t="shared" si="41"/>
        <v>0</v>
      </c>
      <c r="J330" s="77">
        <f t="shared" si="33"/>
        <v>1</v>
      </c>
    </row>
    <row r="331" spans="2:10" ht="12.75">
      <c r="B331" s="43" t="s">
        <v>419</v>
      </c>
      <c r="C331" s="30" t="s">
        <v>367</v>
      </c>
      <c r="D331" s="30" t="s">
        <v>370</v>
      </c>
      <c r="E331" s="62" t="s">
        <v>538</v>
      </c>
      <c r="F331" s="30" t="s">
        <v>420</v>
      </c>
      <c r="G331" s="30"/>
      <c r="H331" s="77">
        <f t="shared" si="41"/>
        <v>1</v>
      </c>
      <c r="I331" s="77">
        <f t="shared" si="41"/>
        <v>0</v>
      </c>
      <c r="J331" s="77">
        <f t="shared" si="33"/>
        <v>1</v>
      </c>
    </row>
    <row r="332" spans="2:10" ht="12.75">
      <c r="B332" s="43" t="s">
        <v>421</v>
      </c>
      <c r="C332" s="30" t="s">
        <v>367</v>
      </c>
      <c r="D332" s="30" t="s">
        <v>370</v>
      </c>
      <c r="E332" s="62" t="s">
        <v>538</v>
      </c>
      <c r="F332" s="30" t="s">
        <v>422</v>
      </c>
      <c r="G332" s="30"/>
      <c r="H332" s="77">
        <f t="shared" si="41"/>
        <v>1</v>
      </c>
      <c r="I332" s="77">
        <f t="shared" si="41"/>
        <v>0</v>
      </c>
      <c r="J332" s="77">
        <f t="shared" si="33"/>
        <v>1</v>
      </c>
    </row>
    <row r="333" spans="2:10" ht="12.75">
      <c r="B333" s="36" t="s">
        <v>408</v>
      </c>
      <c r="C333" s="30" t="s">
        <v>367</v>
      </c>
      <c r="D333" s="30" t="s">
        <v>370</v>
      </c>
      <c r="E333" s="62" t="s">
        <v>538</v>
      </c>
      <c r="F333" s="30" t="s">
        <v>422</v>
      </c>
      <c r="G333" s="30">
        <v>2</v>
      </c>
      <c r="H333" s="77">
        <v>1</v>
      </c>
      <c r="I333" s="77">
        <v>0</v>
      </c>
      <c r="J333" s="77">
        <f t="shared" si="33"/>
        <v>1</v>
      </c>
    </row>
    <row r="334" spans="2:10" ht="25.5">
      <c r="B334" s="36" t="s">
        <v>539</v>
      </c>
      <c r="C334" s="30" t="s">
        <v>367</v>
      </c>
      <c r="D334" s="30" t="s">
        <v>370</v>
      </c>
      <c r="E334" s="62" t="s">
        <v>540</v>
      </c>
      <c r="F334" s="30"/>
      <c r="G334" s="30"/>
      <c r="H334" s="77">
        <f aca="true" t="shared" si="42" ref="H334:I337">H335</f>
        <v>6</v>
      </c>
      <c r="I334" s="77">
        <f t="shared" si="42"/>
        <v>0</v>
      </c>
      <c r="J334" s="77">
        <f t="shared" si="33"/>
        <v>6</v>
      </c>
    </row>
    <row r="335" spans="2:10" ht="25.5">
      <c r="B335" s="36" t="s">
        <v>555</v>
      </c>
      <c r="C335" s="30" t="s">
        <v>367</v>
      </c>
      <c r="D335" s="30" t="s">
        <v>370</v>
      </c>
      <c r="E335" s="62" t="s">
        <v>556</v>
      </c>
      <c r="F335" s="30"/>
      <c r="G335" s="30"/>
      <c r="H335" s="77">
        <f t="shared" si="42"/>
        <v>6</v>
      </c>
      <c r="I335" s="77">
        <f t="shared" si="42"/>
        <v>0</v>
      </c>
      <c r="J335" s="77">
        <f t="shared" si="33"/>
        <v>6</v>
      </c>
    </row>
    <row r="336" spans="2:10" ht="12.75">
      <c r="B336" s="43" t="s">
        <v>419</v>
      </c>
      <c r="C336" s="30" t="s">
        <v>367</v>
      </c>
      <c r="D336" s="30" t="s">
        <v>370</v>
      </c>
      <c r="E336" s="62" t="s">
        <v>556</v>
      </c>
      <c r="F336" s="30" t="s">
        <v>420</v>
      </c>
      <c r="G336" s="30"/>
      <c r="H336" s="77">
        <f t="shared" si="42"/>
        <v>6</v>
      </c>
      <c r="I336" s="77">
        <f t="shared" si="42"/>
        <v>0</v>
      </c>
      <c r="J336" s="77">
        <f t="shared" si="33"/>
        <v>6</v>
      </c>
    </row>
    <row r="337" spans="2:10" ht="12.75">
      <c r="B337" s="43" t="s">
        <v>421</v>
      </c>
      <c r="C337" s="30" t="s">
        <v>367</v>
      </c>
      <c r="D337" s="30" t="s">
        <v>370</v>
      </c>
      <c r="E337" s="62" t="s">
        <v>556</v>
      </c>
      <c r="F337" s="30" t="s">
        <v>422</v>
      </c>
      <c r="G337" s="30"/>
      <c r="H337" s="77">
        <f t="shared" si="42"/>
        <v>6</v>
      </c>
      <c r="I337" s="77">
        <f t="shared" si="42"/>
        <v>0</v>
      </c>
      <c r="J337" s="77">
        <f t="shared" si="33"/>
        <v>6</v>
      </c>
    </row>
    <row r="338" spans="2:10" ht="12.75">
      <c r="B338" s="36" t="s">
        <v>408</v>
      </c>
      <c r="C338" s="30" t="s">
        <v>367</v>
      </c>
      <c r="D338" s="30" t="s">
        <v>370</v>
      </c>
      <c r="E338" s="62" t="s">
        <v>556</v>
      </c>
      <c r="F338" s="30" t="s">
        <v>422</v>
      </c>
      <c r="G338" s="30">
        <v>2</v>
      </c>
      <c r="H338" s="77">
        <v>6</v>
      </c>
      <c r="I338" s="77">
        <v>0</v>
      </c>
      <c r="J338" s="77">
        <f t="shared" si="33"/>
        <v>6</v>
      </c>
    </row>
    <row r="339" spans="2:10" ht="25.5">
      <c r="B339" s="36" t="s">
        <v>29</v>
      </c>
      <c r="C339" s="30" t="s">
        <v>367</v>
      </c>
      <c r="D339" s="30" t="s">
        <v>370</v>
      </c>
      <c r="E339" s="62" t="s">
        <v>557</v>
      </c>
      <c r="F339" s="30"/>
      <c r="G339" s="30"/>
      <c r="H339" s="77">
        <f aca="true" t="shared" si="43" ref="H339:I343">H340</f>
        <v>6</v>
      </c>
      <c r="I339" s="77">
        <f t="shared" si="43"/>
        <v>0</v>
      </c>
      <c r="J339" s="77">
        <f t="shared" si="33"/>
        <v>6</v>
      </c>
    </row>
    <row r="340" spans="2:10" ht="38.25">
      <c r="B340" s="36" t="s">
        <v>619</v>
      </c>
      <c r="C340" s="30" t="s">
        <v>367</v>
      </c>
      <c r="D340" s="30" t="s">
        <v>370</v>
      </c>
      <c r="E340" s="62" t="s">
        <v>568</v>
      </c>
      <c r="F340" s="30"/>
      <c r="G340" s="30"/>
      <c r="H340" s="77">
        <f t="shared" si="43"/>
        <v>6</v>
      </c>
      <c r="I340" s="77">
        <f t="shared" si="43"/>
        <v>0</v>
      </c>
      <c r="J340" s="77">
        <f aca="true" t="shared" si="44" ref="J340:J403">H340+I340</f>
        <v>6</v>
      </c>
    </row>
    <row r="341" spans="2:10" ht="38.25">
      <c r="B341" s="36" t="s">
        <v>620</v>
      </c>
      <c r="C341" s="30" t="s">
        <v>367</v>
      </c>
      <c r="D341" s="30" t="s">
        <v>370</v>
      </c>
      <c r="E341" s="72" t="s">
        <v>570</v>
      </c>
      <c r="F341" s="30"/>
      <c r="G341" s="30"/>
      <c r="H341" s="77">
        <f t="shared" si="43"/>
        <v>6</v>
      </c>
      <c r="I341" s="77">
        <f t="shared" si="43"/>
        <v>0</v>
      </c>
      <c r="J341" s="77">
        <f t="shared" si="44"/>
        <v>6</v>
      </c>
    </row>
    <row r="342" spans="2:10" ht="12.75">
      <c r="B342" s="43" t="s">
        <v>419</v>
      </c>
      <c r="C342" s="30" t="s">
        <v>367</v>
      </c>
      <c r="D342" s="30" t="s">
        <v>370</v>
      </c>
      <c r="E342" s="72" t="s">
        <v>570</v>
      </c>
      <c r="F342" s="30" t="s">
        <v>420</v>
      </c>
      <c r="G342" s="30"/>
      <c r="H342" s="77">
        <f t="shared" si="43"/>
        <v>6</v>
      </c>
      <c r="I342" s="77">
        <f t="shared" si="43"/>
        <v>0</v>
      </c>
      <c r="J342" s="77">
        <f t="shared" si="44"/>
        <v>6</v>
      </c>
    </row>
    <row r="343" spans="2:10" ht="12.75">
      <c r="B343" s="43" t="s">
        <v>421</v>
      </c>
      <c r="C343" s="30" t="s">
        <v>367</v>
      </c>
      <c r="D343" s="30" t="s">
        <v>370</v>
      </c>
      <c r="E343" s="72" t="s">
        <v>570</v>
      </c>
      <c r="F343" s="30" t="s">
        <v>422</v>
      </c>
      <c r="G343" s="30"/>
      <c r="H343" s="77">
        <f t="shared" si="43"/>
        <v>6</v>
      </c>
      <c r="I343" s="77">
        <f t="shared" si="43"/>
        <v>0</v>
      </c>
      <c r="J343" s="77">
        <f t="shared" si="44"/>
        <v>6</v>
      </c>
    </row>
    <row r="344" spans="2:10" ht="12.75">
      <c r="B344" s="36" t="s">
        <v>408</v>
      </c>
      <c r="C344" s="30" t="s">
        <v>367</v>
      </c>
      <c r="D344" s="30" t="s">
        <v>370</v>
      </c>
      <c r="E344" s="72" t="s">
        <v>570</v>
      </c>
      <c r="F344" s="30" t="s">
        <v>422</v>
      </c>
      <c r="G344" s="30">
        <v>2</v>
      </c>
      <c r="H344" s="77">
        <v>6</v>
      </c>
      <c r="I344" s="77">
        <v>0</v>
      </c>
      <c r="J344" s="77">
        <f t="shared" si="44"/>
        <v>6</v>
      </c>
    </row>
    <row r="345" spans="2:10" ht="12.75">
      <c r="B345" s="36" t="s">
        <v>571</v>
      </c>
      <c r="C345" s="30" t="s">
        <v>367</v>
      </c>
      <c r="D345" s="30" t="s">
        <v>370</v>
      </c>
      <c r="E345" s="62" t="s">
        <v>572</v>
      </c>
      <c r="F345" s="62"/>
      <c r="G345" s="62"/>
      <c r="H345" s="77">
        <f aca="true" t="shared" si="45" ref="H345:I348">H346</f>
        <v>73</v>
      </c>
      <c r="I345" s="77">
        <f t="shared" si="45"/>
        <v>-16.5</v>
      </c>
      <c r="J345" s="77">
        <f t="shared" si="44"/>
        <v>56.5</v>
      </c>
    </row>
    <row r="346" spans="2:10" ht="25.5">
      <c r="B346" s="36" t="s">
        <v>573</v>
      </c>
      <c r="C346" s="30" t="s">
        <v>367</v>
      </c>
      <c r="D346" s="30" t="s">
        <v>370</v>
      </c>
      <c r="E346" s="62" t="s">
        <v>574</v>
      </c>
      <c r="F346" s="62"/>
      <c r="G346" s="62"/>
      <c r="H346" s="77">
        <f t="shared" si="45"/>
        <v>73</v>
      </c>
      <c r="I346" s="77">
        <f t="shared" si="45"/>
        <v>-16.5</v>
      </c>
      <c r="J346" s="77">
        <f t="shared" si="44"/>
        <v>56.5</v>
      </c>
    </row>
    <row r="347" spans="2:10" ht="12.75">
      <c r="B347" s="43" t="s">
        <v>419</v>
      </c>
      <c r="C347" s="30" t="s">
        <v>367</v>
      </c>
      <c r="D347" s="30" t="s">
        <v>370</v>
      </c>
      <c r="E347" s="62" t="s">
        <v>574</v>
      </c>
      <c r="F347" s="30" t="s">
        <v>420</v>
      </c>
      <c r="G347" s="30"/>
      <c r="H347" s="77">
        <f t="shared" si="45"/>
        <v>73</v>
      </c>
      <c r="I347" s="77">
        <f t="shared" si="45"/>
        <v>-16.5</v>
      </c>
      <c r="J347" s="77">
        <f t="shared" si="44"/>
        <v>56.5</v>
      </c>
    </row>
    <row r="348" spans="2:10" ht="12.75">
      <c r="B348" s="43" t="s">
        <v>421</v>
      </c>
      <c r="C348" s="30" t="s">
        <v>367</v>
      </c>
      <c r="D348" s="30" t="s">
        <v>370</v>
      </c>
      <c r="E348" s="62" t="s">
        <v>574</v>
      </c>
      <c r="F348" s="30" t="s">
        <v>422</v>
      </c>
      <c r="G348" s="30"/>
      <c r="H348" s="77">
        <f t="shared" si="45"/>
        <v>73</v>
      </c>
      <c r="I348" s="77">
        <f t="shared" si="45"/>
        <v>-16.5</v>
      </c>
      <c r="J348" s="77">
        <f t="shared" si="44"/>
        <v>56.5</v>
      </c>
    </row>
    <row r="349" spans="2:10" ht="12.75">
      <c r="B349" s="36" t="s">
        <v>408</v>
      </c>
      <c r="C349" s="30" t="s">
        <v>367</v>
      </c>
      <c r="D349" s="30" t="s">
        <v>370</v>
      </c>
      <c r="E349" s="62" t="s">
        <v>574</v>
      </c>
      <c r="F349" s="30" t="s">
        <v>422</v>
      </c>
      <c r="G349" s="30">
        <v>2</v>
      </c>
      <c r="H349" s="77">
        <v>73</v>
      </c>
      <c r="I349" s="77">
        <v>-16.5</v>
      </c>
      <c r="J349" s="77">
        <f t="shared" si="44"/>
        <v>56.5</v>
      </c>
    </row>
    <row r="350" spans="2:10" ht="25.5">
      <c r="B350" s="36" t="s">
        <v>575</v>
      </c>
      <c r="C350" s="30" t="s">
        <v>367</v>
      </c>
      <c r="D350" s="30" t="s">
        <v>370</v>
      </c>
      <c r="E350" s="30" t="s">
        <v>576</v>
      </c>
      <c r="F350" s="30"/>
      <c r="G350" s="30"/>
      <c r="H350" s="77">
        <f aca="true" t="shared" si="46" ref="H350:I353">H351</f>
        <v>1</v>
      </c>
      <c r="I350" s="77">
        <f t="shared" si="46"/>
        <v>0</v>
      </c>
      <c r="J350" s="77">
        <f t="shared" si="44"/>
        <v>1</v>
      </c>
    </row>
    <row r="351" spans="2:10" ht="25.5">
      <c r="B351" s="36" t="s">
        <v>577</v>
      </c>
      <c r="C351" s="30" t="s">
        <v>367</v>
      </c>
      <c r="D351" s="30" t="s">
        <v>370</v>
      </c>
      <c r="E351" s="30" t="s">
        <v>578</v>
      </c>
      <c r="F351" s="30"/>
      <c r="G351" s="30"/>
      <c r="H351" s="77">
        <f t="shared" si="46"/>
        <v>1</v>
      </c>
      <c r="I351" s="77">
        <f t="shared" si="46"/>
        <v>0</v>
      </c>
      <c r="J351" s="77">
        <f t="shared" si="44"/>
        <v>1</v>
      </c>
    </row>
    <row r="352" spans="2:10" ht="12.75">
      <c r="B352" s="43" t="s">
        <v>419</v>
      </c>
      <c r="C352" s="30" t="s">
        <v>367</v>
      </c>
      <c r="D352" s="30" t="s">
        <v>370</v>
      </c>
      <c r="E352" s="30" t="s">
        <v>578</v>
      </c>
      <c r="F352" s="30" t="s">
        <v>420</v>
      </c>
      <c r="G352" s="30"/>
      <c r="H352" s="77">
        <f t="shared" si="46"/>
        <v>1</v>
      </c>
      <c r="I352" s="77">
        <f t="shared" si="46"/>
        <v>0</v>
      </c>
      <c r="J352" s="77">
        <f t="shared" si="44"/>
        <v>1</v>
      </c>
    </row>
    <row r="353" spans="2:10" ht="12.75">
      <c r="B353" s="43" t="s">
        <v>421</v>
      </c>
      <c r="C353" s="30" t="s">
        <v>367</v>
      </c>
      <c r="D353" s="30" t="s">
        <v>370</v>
      </c>
      <c r="E353" s="30" t="s">
        <v>578</v>
      </c>
      <c r="F353" s="30" t="s">
        <v>422</v>
      </c>
      <c r="G353" s="30"/>
      <c r="H353" s="77">
        <f t="shared" si="46"/>
        <v>1</v>
      </c>
      <c r="I353" s="77">
        <f t="shared" si="46"/>
        <v>0</v>
      </c>
      <c r="J353" s="77">
        <f t="shared" si="44"/>
        <v>1</v>
      </c>
    </row>
    <row r="354" spans="2:10" ht="12.75">
      <c r="B354" s="36" t="s">
        <v>408</v>
      </c>
      <c r="C354" s="30" t="s">
        <v>367</v>
      </c>
      <c r="D354" s="30" t="s">
        <v>370</v>
      </c>
      <c r="E354" s="30" t="s">
        <v>578</v>
      </c>
      <c r="F354" s="30" t="s">
        <v>422</v>
      </c>
      <c r="G354" s="30">
        <v>2</v>
      </c>
      <c r="H354" s="77">
        <v>1</v>
      </c>
      <c r="I354" s="77">
        <v>0</v>
      </c>
      <c r="J354" s="77">
        <f t="shared" si="44"/>
        <v>1</v>
      </c>
    </row>
    <row r="355" spans="2:10" ht="12.75">
      <c r="B355" s="36" t="s">
        <v>581</v>
      </c>
      <c r="C355" s="30" t="s">
        <v>367</v>
      </c>
      <c r="D355" s="30" t="s">
        <v>370</v>
      </c>
      <c r="E355" s="62" t="s">
        <v>582</v>
      </c>
      <c r="F355" s="62"/>
      <c r="G355" s="62"/>
      <c r="H355" s="77">
        <v>65</v>
      </c>
      <c r="I355" s="77">
        <f>I356+I361+I366</f>
        <v>-11</v>
      </c>
      <c r="J355" s="77">
        <f t="shared" si="44"/>
        <v>54</v>
      </c>
    </row>
    <row r="356" spans="2:10" ht="25.5">
      <c r="B356" s="36" t="s">
        <v>583</v>
      </c>
      <c r="C356" s="30" t="s">
        <v>367</v>
      </c>
      <c r="D356" s="30" t="s">
        <v>370</v>
      </c>
      <c r="E356" s="62" t="s">
        <v>584</v>
      </c>
      <c r="F356" s="62"/>
      <c r="G356" s="62"/>
      <c r="H356" s="77">
        <f aca="true" t="shared" si="47" ref="H356:I359">H357</f>
        <v>35.5</v>
      </c>
      <c r="I356" s="77">
        <f t="shared" si="47"/>
        <v>-5</v>
      </c>
      <c r="J356" s="77">
        <f t="shared" si="44"/>
        <v>30.5</v>
      </c>
    </row>
    <row r="357" spans="2:10" ht="25.5">
      <c r="B357" s="36" t="s">
        <v>585</v>
      </c>
      <c r="C357" s="30" t="s">
        <v>367</v>
      </c>
      <c r="D357" s="30" t="s">
        <v>370</v>
      </c>
      <c r="E357" s="62" t="s">
        <v>586</v>
      </c>
      <c r="F357" s="30"/>
      <c r="G357" s="30"/>
      <c r="H357" s="77">
        <f t="shared" si="47"/>
        <v>35.5</v>
      </c>
      <c r="I357" s="77">
        <f t="shared" si="47"/>
        <v>-5</v>
      </c>
      <c r="J357" s="77">
        <f t="shared" si="44"/>
        <v>30.5</v>
      </c>
    </row>
    <row r="358" spans="2:10" ht="12.75">
      <c r="B358" s="43" t="s">
        <v>419</v>
      </c>
      <c r="C358" s="30" t="s">
        <v>367</v>
      </c>
      <c r="D358" s="30" t="s">
        <v>370</v>
      </c>
      <c r="E358" s="62" t="s">
        <v>586</v>
      </c>
      <c r="F358" s="30" t="s">
        <v>420</v>
      </c>
      <c r="G358" s="30"/>
      <c r="H358" s="77">
        <f t="shared" si="47"/>
        <v>35.5</v>
      </c>
      <c r="I358" s="77">
        <f t="shared" si="47"/>
        <v>-5</v>
      </c>
      <c r="J358" s="77">
        <f t="shared" si="44"/>
        <v>30.5</v>
      </c>
    </row>
    <row r="359" spans="2:10" ht="12.75">
      <c r="B359" s="43" t="s">
        <v>421</v>
      </c>
      <c r="C359" s="30" t="s">
        <v>367</v>
      </c>
      <c r="D359" s="30" t="s">
        <v>370</v>
      </c>
      <c r="E359" s="62" t="s">
        <v>586</v>
      </c>
      <c r="F359" s="30" t="s">
        <v>422</v>
      </c>
      <c r="G359" s="30"/>
      <c r="H359" s="77">
        <f t="shared" si="47"/>
        <v>35.5</v>
      </c>
      <c r="I359" s="77">
        <f t="shared" si="47"/>
        <v>-5</v>
      </c>
      <c r="J359" s="77">
        <f t="shared" si="44"/>
        <v>30.5</v>
      </c>
    </row>
    <row r="360" spans="2:10" ht="12.75">
      <c r="B360" s="36" t="s">
        <v>408</v>
      </c>
      <c r="C360" s="30" t="s">
        <v>367</v>
      </c>
      <c r="D360" s="30" t="s">
        <v>370</v>
      </c>
      <c r="E360" s="62" t="s">
        <v>586</v>
      </c>
      <c r="F360" s="30" t="s">
        <v>422</v>
      </c>
      <c r="G360" s="30">
        <v>2</v>
      </c>
      <c r="H360" s="77">
        <v>35.5</v>
      </c>
      <c r="I360" s="77">
        <v>-5</v>
      </c>
      <c r="J360" s="77">
        <f t="shared" si="44"/>
        <v>30.5</v>
      </c>
    </row>
    <row r="361" spans="2:10" ht="25.5">
      <c r="B361" s="36" t="s">
        <v>587</v>
      </c>
      <c r="C361" s="30" t="s">
        <v>367</v>
      </c>
      <c r="D361" s="30" t="s">
        <v>370</v>
      </c>
      <c r="E361" s="62" t="s">
        <v>588</v>
      </c>
      <c r="F361" s="30"/>
      <c r="G361" s="30"/>
      <c r="H361" s="77">
        <f aca="true" t="shared" si="48" ref="H361:I364">H362</f>
        <v>18</v>
      </c>
      <c r="I361" s="77">
        <f t="shared" si="48"/>
        <v>-3</v>
      </c>
      <c r="J361" s="77">
        <f t="shared" si="44"/>
        <v>15</v>
      </c>
    </row>
    <row r="362" spans="2:10" ht="25.5">
      <c r="B362" s="36" t="s">
        <v>589</v>
      </c>
      <c r="C362" s="30" t="s">
        <v>367</v>
      </c>
      <c r="D362" s="30" t="s">
        <v>370</v>
      </c>
      <c r="E362" s="62" t="s">
        <v>590</v>
      </c>
      <c r="F362" s="19"/>
      <c r="G362" s="30"/>
      <c r="H362" s="77">
        <f t="shared" si="48"/>
        <v>18</v>
      </c>
      <c r="I362" s="77">
        <f t="shared" si="48"/>
        <v>-3</v>
      </c>
      <c r="J362" s="77">
        <f t="shared" si="44"/>
        <v>15</v>
      </c>
    </row>
    <row r="363" spans="2:10" ht="12.75">
      <c r="B363" s="43" t="s">
        <v>419</v>
      </c>
      <c r="C363" s="30" t="s">
        <v>367</v>
      </c>
      <c r="D363" s="30" t="s">
        <v>370</v>
      </c>
      <c r="E363" s="62" t="s">
        <v>590</v>
      </c>
      <c r="F363" s="30" t="s">
        <v>420</v>
      </c>
      <c r="G363" s="30"/>
      <c r="H363" s="77">
        <f t="shared" si="48"/>
        <v>18</v>
      </c>
      <c r="I363" s="77">
        <f t="shared" si="48"/>
        <v>-3</v>
      </c>
      <c r="J363" s="77">
        <f t="shared" si="44"/>
        <v>15</v>
      </c>
    </row>
    <row r="364" spans="2:10" ht="12.75">
      <c r="B364" s="43" t="s">
        <v>421</v>
      </c>
      <c r="C364" s="30" t="s">
        <v>367</v>
      </c>
      <c r="D364" s="30" t="s">
        <v>370</v>
      </c>
      <c r="E364" s="62" t="s">
        <v>590</v>
      </c>
      <c r="F364" s="30" t="s">
        <v>422</v>
      </c>
      <c r="G364" s="30"/>
      <c r="H364" s="77">
        <f t="shared" si="48"/>
        <v>18</v>
      </c>
      <c r="I364" s="77">
        <f t="shared" si="48"/>
        <v>-3</v>
      </c>
      <c r="J364" s="77">
        <f t="shared" si="44"/>
        <v>15</v>
      </c>
    </row>
    <row r="365" spans="2:10" ht="12.75">
      <c r="B365" s="36" t="s">
        <v>408</v>
      </c>
      <c r="C365" s="30" t="s">
        <v>367</v>
      </c>
      <c r="D365" s="30" t="s">
        <v>370</v>
      </c>
      <c r="E365" s="62" t="s">
        <v>590</v>
      </c>
      <c r="F365" s="30" t="s">
        <v>422</v>
      </c>
      <c r="G365" s="30">
        <v>2</v>
      </c>
      <c r="H365" s="77">
        <v>18</v>
      </c>
      <c r="I365" s="77">
        <v>-3</v>
      </c>
      <c r="J365" s="77">
        <f t="shared" si="44"/>
        <v>15</v>
      </c>
    </row>
    <row r="366" spans="2:10" ht="25.5">
      <c r="B366" s="36" t="s">
        <v>591</v>
      </c>
      <c r="C366" s="30" t="s">
        <v>367</v>
      </c>
      <c r="D366" s="30" t="s">
        <v>370</v>
      </c>
      <c r="E366" s="62" t="s">
        <v>592</v>
      </c>
      <c r="F366" s="30"/>
      <c r="G366" s="30"/>
      <c r="H366" s="77">
        <f aca="true" t="shared" si="49" ref="H366:I369">H367</f>
        <v>11.5</v>
      </c>
      <c r="I366" s="77">
        <f t="shared" si="49"/>
        <v>-3</v>
      </c>
      <c r="J366" s="77">
        <f t="shared" si="44"/>
        <v>8.5</v>
      </c>
    </row>
    <row r="367" spans="2:10" ht="25.5">
      <c r="B367" s="36" t="s">
        <v>593</v>
      </c>
      <c r="C367" s="30" t="s">
        <v>367</v>
      </c>
      <c r="D367" s="30" t="s">
        <v>370</v>
      </c>
      <c r="E367" s="62" t="s">
        <v>594</v>
      </c>
      <c r="F367" s="19"/>
      <c r="G367" s="30"/>
      <c r="H367" s="77">
        <f t="shared" si="49"/>
        <v>11.5</v>
      </c>
      <c r="I367" s="77">
        <f t="shared" si="49"/>
        <v>-3</v>
      </c>
      <c r="J367" s="77">
        <f t="shared" si="44"/>
        <v>8.5</v>
      </c>
    </row>
    <row r="368" spans="2:10" ht="12.75">
      <c r="B368" s="43" t="s">
        <v>419</v>
      </c>
      <c r="C368" s="30" t="s">
        <v>367</v>
      </c>
      <c r="D368" s="30" t="s">
        <v>370</v>
      </c>
      <c r="E368" s="62" t="s">
        <v>594</v>
      </c>
      <c r="F368" s="30" t="s">
        <v>420</v>
      </c>
      <c r="G368" s="30"/>
      <c r="H368" s="77">
        <f t="shared" si="49"/>
        <v>11.5</v>
      </c>
      <c r="I368" s="77">
        <f t="shared" si="49"/>
        <v>-3</v>
      </c>
      <c r="J368" s="77">
        <f t="shared" si="44"/>
        <v>8.5</v>
      </c>
    </row>
    <row r="369" spans="2:10" ht="12.75">
      <c r="B369" s="43" t="s">
        <v>421</v>
      </c>
      <c r="C369" s="30" t="s">
        <v>367</v>
      </c>
      <c r="D369" s="30" t="s">
        <v>370</v>
      </c>
      <c r="E369" s="62" t="s">
        <v>594</v>
      </c>
      <c r="F369" s="30" t="s">
        <v>422</v>
      </c>
      <c r="G369" s="30"/>
      <c r="H369" s="77">
        <f t="shared" si="49"/>
        <v>11.5</v>
      </c>
      <c r="I369" s="77">
        <f t="shared" si="49"/>
        <v>-3</v>
      </c>
      <c r="J369" s="77">
        <f t="shared" si="44"/>
        <v>8.5</v>
      </c>
    </row>
    <row r="370" spans="2:10" ht="12.75">
      <c r="B370" s="36" t="s">
        <v>408</v>
      </c>
      <c r="C370" s="30" t="s">
        <v>367</v>
      </c>
      <c r="D370" s="30" t="s">
        <v>370</v>
      </c>
      <c r="E370" s="62" t="s">
        <v>594</v>
      </c>
      <c r="F370" s="30" t="s">
        <v>422</v>
      </c>
      <c r="G370" s="30">
        <v>2</v>
      </c>
      <c r="H370" s="77">
        <v>11.5</v>
      </c>
      <c r="I370" s="77">
        <v>-3</v>
      </c>
      <c r="J370" s="77">
        <f t="shared" si="44"/>
        <v>8.5</v>
      </c>
    </row>
    <row r="371" spans="2:10" ht="12.75">
      <c r="B371" s="36" t="s">
        <v>407</v>
      </c>
      <c r="C371" s="30" t="s">
        <v>367</v>
      </c>
      <c r="D371" s="30" t="s">
        <v>370</v>
      </c>
      <c r="E371" s="30" t="s">
        <v>579</v>
      </c>
      <c r="F371" s="30"/>
      <c r="G371" s="30"/>
      <c r="H371" s="77">
        <f>H372+H376</f>
        <v>1195.1</v>
      </c>
      <c r="I371" s="77">
        <f>I372+I376</f>
        <v>-16.6</v>
      </c>
      <c r="J371" s="77">
        <f t="shared" si="44"/>
        <v>1178.5</v>
      </c>
    </row>
    <row r="372" spans="2:10" ht="25.5">
      <c r="B372" s="36" t="s">
        <v>360</v>
      </c>
      <c r="C372" s="30" t="s">
        <v>367</v>
      </c>
      <c r="D372" s="30" t="s">
        <v>370</v>
      </c>
      <c r="E372" s="30" t="s">
        <v>646</v>
      </c>
      <c r="F372" s="30"/>
      <c r="G372" s="30"/>
      <c r="H372" s="77">
        <f aca="true" t="shared" si="50" ref="H372:I374">H373</f>
        <v>81.7</v>
      </c>
      <c r="I372" s="77">
        <f t="shared" si="50"/>
        <v>-13.5</v>
      </c>
      <c r="J372" s="77">
        <f t="shared" si="44"/>
        <v>68.2</v>
      </c>
    </row>
    <row r="373" spans="2:10" ht="12.75">
      <c r="B373" s="43" t="s">
        <v>532</v>
      </c>
      <c r="C373" s="30" t="s">
        <v>367</v>
      </c>
      <c r="D373" s="30" t="s">
        <v>370</v>
      </c>
      <c r="E373" s="30" t="s">
        <v>646</v>
      </c>
      <c r="F373" s="30" t="s">
        <v>599</v>
      </c>
      <c r="G373" s="30"/>
      <c r="H373" s="77">
        <f t="shared" si="50"/>
        <v>81.7</v>
      </c>
      <c r="I373" s="77">
        <f t="shared" si="50"/>
        <v>-13.5</v>
      </c>
      <c r="J373" s="77">
        <f t="shared" si="44"/>
        <v>68.2</v>
      </c>
    </row>
    <row r="374" spans="2:10" ht="12.75">
      <c r="B374" s="43" t="s">
        <v>134</v>
      </c>
      <c r="C374" s="30" t="s">
        <v>367</v>
      </c>
      <c r="D374" s="30" t="s">
        <v>370</v>
      </c>
      <c r="E374" s="30" t="s">
        <v>646</v>
      </c>
      <c r="F374" s="30" t="s">
        <v>133</v>
      </c>
      <c r="G374" s="30"/>
      <c r="H374" s="77">
        <f t="shared" si="50"/>
        <v>81.7</v>
      </c>
      <c r="I374" s="77">
        <f t="shared" si="50"/>
        <v>-13.5</v>
      </c>
      <c r="J374" s="77">
        <f t="shared" si="44"/>
        <v>68.2</v>
      </c>
    </row>
    <row r="375" spans="2:10" ht="12.75">
      <c r="B375" s="36" t="s">
        <v>382</v>
      </c>
      <c r="C375" s="30" t="s">
        <v>367</v>
      </c>
      <c r="D375" s="30" t="s">
        <v>370</v>
      </c>
      <c r="E375" s="30" t="s">
        <v>646</v>
      </c>
      <c r="F375" s="30" t="s">
        <v>133</v>
      </c>
      <c r="G375" s="30" t="s">
        <v>31</v>
      </c>
      <c r="H375" s="77">
        <v>81.7</v>
      </c>
      <c r="I375" s="77">
        <v>-13.5</v>
      </c>
      <c r="J375" s="77">
        <f t="shared" si="44"/>
        <v>68.2</v>
      </c>
    </row>
    <row r="376" spans="2:10" ht="25.5">
      <c r="B376" s="36" t="s">
        <v>105</v>
      </c>
      <c r="C376" s="30" t="s">
        <v>367</v>
      </c>
      <c r="D376" s="30" t="s">
        <v>370</v>
      </c>
      <c r="E376" s="30" t="s">
        <v>580</v>
      </c>
      <c r="F376" s="29"/>
      <c r="G376" s="30"/>
      <c r="H376" s="77">
        <f>H377+H380+H383</f>
        <v>1113.3999999999999</v>
      </c>
      <c r="I376" s="77">
        <f>I377+I380+I383</f>
        <v>-3.1</v>
      </c>
      <c r="J376" s="77">
        <f t="shared" si="44"/>
        <v>1110.3</v>
      </c>
    </row>
    <row r="377" spans="2:10" ht="12.75">
      <c r="B377" s="43" t="s">
        <v>419</v>
      </c>
      <c r="C377" s="30" t="s">
        <v>367</v>
      </c>
      <c r="D377" s="30" t="s">
        <v>370</v>
      </c>
      <c r="E377" s="30" t="s">
        <v>580</v>
      </c>
      <c r="F377" s="30" t="s">
        <v>420</v>
      </c>
      <c r="G377" s="30"/>
      <c r="H377" s="77">
        <f>H378</f>
        <v>16.2</v>
      </c>
      <c r="I377" s="77">
        <f>I378</f>
        <v>-2.7</v>
      </c>
      <c r="J377" s="77">
        <f t="shared" si="44"/>
        <v>13.5</v>
      </c>
    </row>
    <row r="378" spans="2:10" ht="12.75">
      <c r="B378" s="43" t="s">
        <v>421</v>
      </c>
      <c r="C378" s="30" t="s">
        <v>367</v>
      </c>
      <c r="D378" s="30" t="s">
        <v>370</v>
      </c>
      <c r="E378" s="30" t="s">
        <v>580</v>
      </c>
      <c r="F378" s="30" t="s">
        <v>422</v>
      </c>
      <c r="G378" s="30"/>
      <c r="H378" s="77">
        <f>H379</f>
        <v>16.2</v>
      </c>
      <c r="I378" s="77">
        <f>I379</f>
        <v>-2.7</v>
      </c>
      <c r="J378" s="77">
        <f t="shared" si="44"/>
        <v>13.5</v>
      </c>
    </row>
    <row r="379" spans="2:10" ht="12.75">
      <c r="B379" s="36" t="s">
        <v>408</v>
      </c>
      <c r="C379" s="30" t="s">
        <v>367</v>
      </c>
      <c r="D379" s="30" t="s">
        <v>370</v>
      </c>
      <c r="E379" s="30" t="s">
        <v>580</v>
      </c>
      <c r="F379" s="30" t="s">
        <v>422</v>
      </c>
      <c r="G379" s="30">
        <v>2</v>
      </c>
      <c r="H379" s="77">
        <v>16.2</v>
      </c>
      <c r="I379" s="77">
        <v>-2.7</v>
      </c>
      <c r="J379" s="77">
        <f t="shared" si="44"/>
        <v>13.5</v>
      </c>
    </row>
    <row r="380" spans="2:10" ht="12.75">
      <c r="B380" s="43" t="s">
        <v>532</v>
      </c>
      <c r="C380" s="30" t="s">
        <v>367</v>
      </c>
      <c r="D380" s="30" t="s">
        <v>370</v>
      </c>
      <c r="E380" s="30" t="s">
        <v>580</v>
      </c>
      <c r="F380" s="62">
        <v>300</v>
      </c>
      <c r="G380" s="30"/>
      <c r="H380" s="77">
        <f>H381</f>
        <v>68.6</v>
      </c>
      <c r="I380" s="77">
        <f>I381</f>
        <v>-0.4</v>
      </c>
      <c r="J380" s="77">
        <f t="shared" si="44"/>
        <v>68.19999999999999</v>
      </c>
    </row>
    <row r="381" spans="2:10" ht="12.75">
      <c r="B381" s="43" t="s">
        <v>134</v>
      </c>
      <c r="C381" s="30" t="s">
        <v>367</v>
      </c>
      <c r="D381" s="30" t="s">
        <v>370</v>
      </c>
      <c r="E381" s="30" t="s">
        <v>580</v>
      </c>
      <c r="F381" s="62">
        <v>320</v>
      </c>
      <c r="G381" s="30"/>
      <c r="H381" s="77">
        <f>H382</f>
        <v>68.6</v>
      </c>
      <c r="I381" s="77">
        <f>I382</f>
        <v>-0.4</v>
      </c>
      <c r="J381" s="77">
        <f t="shared" si="44"/>
        <v>68.19999999999999</v>
      </c>
    </row>
    <row r="382" spans="2:10" ht="12.75">
      <c r="B382" s="36" t="s">
        <v>408</v>
      </c>
      <c r="C382" s="30" t="s">
        <v>367</v>
      </c>
      <c r="D382" s="30" t="s">
        <v>370</v>
      </c>
      <c r="E382" s="30" t="s">
        <v>580</v>
      </c>
      <c r="F382" s="62">
        <v>320</v>
      </c>
      <c r="G382" s="30">
        <v>2</v>
      </c>
      <c r="H382" s="77">
        <v>68.6</v>
      </c>
      <c r="I382" s="77">
        <v>-0.4</v>
      </c>
      <c r="J382" s="77">
        <f t="shared" si="44"/>
        <v>68.19999999999999</v>
      </c>
    </row>
    <row r="383" spans="2:10" ht="12.75">
      <c r="B383" s="36" t="s">
        <v>494</v>
      </c>
      <c r="C383" s="30" t="s">
        <v>367</v>
      </c>
      <c r="D383" s="30" t="s">
        <v>370</v>
      </c>
      <c r="E383" s="30" t="s">
        <v>580</v>
      </c>
      <c r="F383" s="30" t="s">
        <v>495</v>
      </c>
      <c r="G383" s="30"/>
      <c r="H383" s="77">
        <f>H384</f>
        <v>1028.6</v>
      </c>
      <c r="I383" s="77">
        <f>I384</f>
        <v>0</v>
      </c>
      <c r="J383" s="77">
        <f t="shared" si="44"/>
        <v>1028.6</v>
      </c>
    </row>
    <row r="384" spans="2:10" ht="25.5">
      <c r="B384" s="36" t="s">
        <v>255</v>
      </c>
      <c r="C384" s="30" t="s">
        <v>367</v>
      </c>
      <c r="D384" s="30" t="s">
        <v>370</v>
      </c>
      <c r="E384" s="30" t="s">
        <v>580</v>
      </c>
      <c r="F384" s="30" t="s">
        <v>254</v>
      </c>
      <c r="G384" s="30"/>
      <c r="H384" s="77">
        <f>H385</f>
        <v>1028.6</v>
      </c>
      <c r="I384" s="77">
        <f>I385</f>
        <v>0</v>
      </c>
      <c r="J384" s="77">
        <f t="shared" si="44"/>
        <v>1028.6</v>
      </c>
    </row>
    <row r="385" spans="2:10" ht="12.75">
      <c r="B385" s="36" t="s">
        <v>408</v>
      </c>
      <c r="C385" s="30" t="s">
        <v>367</v>
      </c>
      <c r="D385" s="30" t="s">
        <v>370</v>
      </c>
      <c r="E385" s="30" t="s">
        <v>580</v>
      </c>
      <c r="F385" s="30" t="s">
        <v>254</v>
      </c>
      <c r="G385" s="30">
        <v>2</v>
      </c>
      <c r="H385" s="77">
        <v>1028.6</v>
      </c>
      <c r="I385" s="77">
        <v>0</v>
      </c>
      <c r="J385" s="77">
        <f t="shared" si="44"/>
        <v>1028.6</v>
      </c>
    </row>
    <row r="386" spans="2:10" ht="25.5">
      <c r="B386" s="34" t="s">
        <v>463</v>
      </c>
      <c r="C386" s="30" t="s">
        <v>367</v>
      </c>
      <c r="D386" s="30" t="s">
        <v>370</v>
      </c>
      <c r="E386" s="30" t="s">
        <v>528</v>
      </c>
      <c r="F386" s="30"/>
      <c r="G386" s="30"/>
      <c r="H386" s="77">
        <f>H387</f>
        <v>60</v>
      </c>
      <c r="I386" s="77">
        <f>I387</f>
        <v>-0.2</v>
      </c>
      <c r="J386" s="77">
        <f t="shared" si="44"/>
        <v>59.8</v>
      </c>
    </row>
    <row r="387" spans="2:10" ht="25.5">
      <c r="B387" s="34" t="s">
        <v>526</v>
      </c>
      <c r="C387" s="30" t="s">
        <v>367</v>
      </c>
      <c r="D387" s="30" t="s">
        <v>370</v>
      </c>
      <c r="E387" s="130" t="s">
        <v>525</v>
      </c>
      <c r="F387" s="30"/>
      <c r="G387" s="30"/>
      <c r="H387" s="77">
        <f>H388</f>
        <v>60</v>
      </c>
      <c r="I387" s="77">
        <f>I388</f>
        <v>-0.2</v>
      </c>
      <c r="J387" s="77">
        <f t="shared" si="44"/>
        <v>59.8</v>
      </c>
    </row>
    <row r="388" spans="2:10" ht="12.75">
      <c r="B388" s="36" t="s">
        <v>494</v>
      </c>
      <c r="C388" s="30" t="s">
        <v>367</v>
      </c>
      <c r="D388" s="30" t="s">
        <v>370</v>
      </c>
      <c r="E388" s="130" t="s">
        <v>525</v>
      </c>
      <c r="F388" s="30" t="s">
        <v>495</v>
      </c>
      <c r="G388" s="30"/>
      <c r="H388" s="77">
        <f>H389+H391</f>
        <v>60</v>
      </c>
      <c r="I388" s="77">
        <f>I389+I391</f>
        <v>-0.2</v>
      </c>
      <c r="J388" s="77">
        <f t="shared" si="44"/>
        <v>59.8</v>
      </c>
    </row>
    <row r="389" spans="2:10" ht="25.5">
      <c r="B389" s="36" t="s">
        <v>255</v>
      </c>
      <c r="C389" s="30" t="s">
        <v>367</v>
      </c>
      <c r="D389" s="30" t="s">
        <v>370</v>
      </c>
      <c r="E389" s="130" t="s">
        <v>525</v>
      </c>
      <c r="F389" s="30" t="s">
        <v>254</v>
      </c>
      <c r="G389" s="30"/>
      <c r="H389" s="77">
        <f>H390</f>
        <v>51</v>
      </c>
      <c r="I389" s="77">
        <f>I390</f>
        <v>-0.2</v>
      </c>
      <c r="J389" s="77">
        <f t="shared" si="44"/>
        <v>50.8</v>
      </c>
    </row>
    <row r="390" spans="2:10" ht="12.75">
      <c r="B390" s="36" t="s">
        <v>408</v>
      </c>
      <c r="C390" s="30" t="s">
        <v>367</v>
      </c>
      <c r="D390" s="30" t="s">
        <v>370</v>
      </c>
      <c r="E390" s="130" t="s">
        <v>525</v>
      </c>
      <c r="F390" s="30" t="s">
        <v>254</v>
      </c>
      <c r="G390" s="30">
        <v>2</v>
      </c>
      <c r="H390" s="77">
        <v>51</v>
      </c>
      <c r="I390" s="77">
        <v>-0.2</v>
      </c>
      <c r="J390" s="77">
        <f t="shared" si="44"/>
        <v>50.8</v>
      </c>
    </row>
    <row r="391" spans="2:10" ht="12.75">
      <c r="B391" s="36" t="s">
        <v>629</v>
      </c>
      <c r="C391" s="30" t="s">
        <v>367</v>
      </c>
      <c r="D391" s="30" t="s">
        <v>370</v>
      </c>
      <c r="E391" s="130" t="s">
        <v>525</v>
      </c>
      <c r="F391" s="30" t="s">
        <v>630</v>
      </c>
      <c r="G391" s="30"/>
      <c r="H391" s="77">
        <f>H392</f>
        <v>9</v>
      </c>
      <c r="I391" s="77">
        <f>I392</f>
        <v>0</v>
      </c>
      <c r="J391" s="77">
        <f t="shared" si="44"/>
        <v>9</v>
      </c>
    </row>
    <row r="392" spans="2:10" ht="12.75">
      <c r="B392" s="36" t="s">
        <v>408</v>
      </c>
      <c r="C392" s="30" t="s">
        <v>367</v>
      </c>
      <c r="D392" s="30" t="s">
        <v>370</v>
      </c>
      <c r="E392" s="130" t="s">
        <v>525</v>
      </c>
      <c r="F392" s="30" t="s">
        <v>630</v>
      </c>
      <c r="G392" s="30">
        <v>2</v>
      </c>
      <c r="H392" s="77">
        <v>9</v>
      </c>
      <c r="I392" s="77">
        <v>0</v>
      </c>
      <c r="J392" s="77">
        <f t="shared" si="44"/>
        <v>9</v>
      </c>
    </row>
    <row r="393" spans="2:10" ht="12.75">
      <c r="B393" s="73" t="s">
        <v>312</v>
      </c>
      <c r="C393" s="30" t="s">
        <v>367</v>
      </c>
      <c r="D393" s="30" t="s">
        <v>371</v>
      </c>
      <c r="E393" s="30"/>
      <c r="F393" s="30"/>
      <c r="G393" s="30"/>
      <c r="H393" s="77">
        <f>H394</f>
        <v>1189.7</v>
      </c>
      <c r="I393" s="77">
        <f>I394</f>
        <v>77.4</v>
      </c>
      <c r="J393" s="77">
        <f t="shared" si="44"/>
        <v>1267.1000000000001</v>
      </c>
    </row>
    <row r="394" spans="2:10" ht="12.75">
      <c r="B394" s="43" t="s">
        <v>409</v>
      </c>
      <c r="C394" s="30" t="s">
        <v>367</v>
      </c>
      <c r="D394" s="30" t="s">
        <v>371</v>
      </c>
      <c r="E394" s="30" t="s">
        <v>410</v>
      </c>
      <c r="F394" s="30"/>
      <c r="G394" s="30"/>
      <c r="H394" s="77">
        <f>H395</f>
        <v>1189.7</v>
      </c>
      <c r="I394" s="77">
        <f>I395</f>
        <v>77.4</v>
      </c>
      <c r="J394" s="77">
        <f t="shared" si="44"/>
        <v>1267.1000000000001</v>
      </c>
    </row>
    <row r="395" spans="2:10" ht="25.5">
      <c r="B395" s="36" t="s">
        <v>658</v>
      </c>
      <c r="C395" s="30" t="s">
        <v>367</v>
      </c>
      <c r="D395" s="30" t="s">
        <v>371</v>
      </c>
      <c r="E395" s="30" t="s">
        <v>595</v>
      </c>
      <c r="F395" s="30"/>
      <c r="G395" s="30"/>
      <c r="H395" s="77">
        <f>H396+H399+H402</f>
        <v>1189.7</v>
      </c>
      <c r="I395" s="77">
        <f>I396+I399+I402</f>
        <v>77.4</v>
      </c>
      <c r="J395" s="77">
        <f t="shared" si="44"/>
        <v>1267.1000000000001</v>
      </c>
    </row>
    <row r="396" spans="2:10" ht="25.5">
      <c r="B396" s="36" t="s">
        <v>412</v>
      </c>
      <c r="C396" s="30" t="s">
        <v>367</v>
      </c>
      <c r="D396" s="30" t="s">
        <v>371</v>
      </c>
      <c r="E396" s="30" t="s">
        <v>595</v>
      </c>
      <c r="F396" s="30" t="s">
        <v>214</v>
      </c>
      <c r="G396" s="30"/>
      <c r="H396" s="77">
        <f>H397</f>
        <v>981.6</v>
      </c>
      <c r="I396" s="77">
        <f>I397</f>
        <v>111.4</v>
      </c>
      <c r="J396" s="77">
        <f t="shared" si="44"/>
        <v>1093</v>
      </c>
    </row>
    <row r="397" spans="2:10" ht="12.75">
      <c r="B397" s="36" t="s">
        <v>413</v>
      </c>
      <c r="C397" s="30" t="s">
        <v>367</v>
      </c>
      <c r="D397" s="30" t="s">
        <v>371</v>
      </c>
      <c r="E397" s="30" t="s">
        <v>595</v>
      </c>
      <c r="F397" s="30" t="s">
        <v>414</v>
      </c>
      <c r="G397" s="30"/>
      <c r="H397" s="77">
        <f>H398</f>
        <v>981.6</v>
      </c>
      <c r="I397" s="77">
        <f>I398</f>
        <v>111.4</v>
      </c>
      <c r="J397" s="77">
        <f t="shared" si="44"/>
        <v>1093</v>
      </c>
    </row>
    <row r="398" spans="2:10" ht="12.75">
      <c r="B398" s="36" t="s">
        <v>408</v>
      </c>
      <c r="C398" s="30" t="s">
        <v>367</v>
      </c>
      <c r="D398" s="30" t="s">
        <v>371</v>
      </c>
      <c r="E398" s="30" t="s">
        <v>595</v>
      </c>
      <c r="F398" s="30" t="s">
        <v>414</v>
      </c>
      <c r="G398" s="30">
        <v>2</v>
      </c>
      <c r="H398" s="77">
        <v>981.6</v>
      </c>
      <c r="I398" s="77">
        <v>111.4</v>
      </c>
      <c r="J398" s="77">
        <f t="shared" si="44"/>
        <v>1093</v>
      </c>
    </row>
    <row r="399" spans="2:10" ht="12.75">
      <c r="B399" s="43" t="s">
        <v>419</v>
      </c>
      <c r="C399" s="30" t="s">
        <v>367</v>
      </c>
      <c r="D399" s="30" t="s">
        <v>371</v>
      </c>
      <c r="E399" s="30" t="s">
        <v>595</v>
      </c>
      <c r="F399" s="30" t="s">
        <v>420</v>
      </c>
      <c r="G399" s="30"/>
      <c r="H399" s="77">
        <f>H400</f>
        <v>206.1</v>
      </c>
      <c r="I399" s="77">
        <f>I400</f>
        <v>-34</v>
      </c>
      <c r="J399" s="77">
        <f t="shared" si="44"/>
        <v>172.1</v>
      </c>
    </row>
    <row r="400" spans="2:10" ht="12.75">
      <c r="B400" s="43" t="s">
        <v>421</v>
      </c>
      <c r="C400" s="30" t="s">
        <v>367</v>
      </c>
      <c r="D400" s="30" t="s">
        <v>371</v>
      </c>
      <c r="E400" s="30" t="s">
        <v>595</v>
      </c>
      <c r="F400" s="30" t="s">
        <v>422</v>
      </c>
      <c r="G400" s="30"/>
      <c r="H400" s="77">
        <f>H401</f>
        <v>206.1</v>
      </c>
      <c r="I400" s="77">
        <f>I401</f>
        <v>-34</v>
      </c>
      <c r="J400" s="77">
        <f t="shared" si="44"/>
        <v>172.1</v>
      </c>
    </row>
    <row r="401" spans="2:10" ht="12.75">
      <c r="B401" s="36" t="s">
        <v>408</v>
      </c>
      <c r="C401" s="30" t="s">
        <v>367</v>
      </c>
      <c r="D401" s="30" t="s">
        <v>371</v>
      </c>
      <c r="E401" s="30" t="s">
        <v>595</v>
      </c>
      <c r="F401" s="30" t="s">
        <v>422</v>
      </c>
      <c r="G401" s="30">
        <v>2</v>
      </c>
      <c r="H401" s="77">
        <v>206.1</v>
      </c>
      <c r="I401" s="77">
        <v>-34</v>
      </c>
      <c r="J401" s="77">
        <f t="shared" si="44"/>
        <v>172.1</v>
      </c>
    </row>
    <row r="402" spans="2:10" ht="12.75">
      <c r="B402" s="43" t="s">
        <v>424</v>
      </c>
      <c r="C402" s="30" t="s">
        <v>367</v>
      </c>
      <c r="D402" s="30" t="s">
        <v>371</v>
      </c>
      <c r="E402" s="30" t="s">
        <v>595</v>
      </c>
      <c r="F402" s="30" t="s">
        <v>98</v>
      </c>
      <c r="G402" s="30"/>
      <c r="H402" s="77">
        <f>H403</f>
        <v>2</v>
      </c>
      <c r="I402" s="77">
        <f>I403</f>
        <v>0</v>
      </c>
      <c r="J402" s="77">
        <f t="shared" si="44"/>
        <v>2</v>
      </c>
    </row>
    <row r="403" spans="2:10" ht="12.75">
      <c r="B403" s="43" t="s">
        <v>425</v>
      </c>
      <c r="C403" s="30" t="s">
        <v>367</v>
      </c>
      <c r="D403" s="30" t="s">
        <v>371</v>
      </c>
      <c r="E403" s="30" t="s">
        <v>595</v>
      </c>
      <c r="F403" s="30" t="s">
        <v>426</v>
      </c>
      <c r="G403" s="30"/>
      <c r="H403" s="77">
        <f>H404</f>
        <v>2</v>
      </c>
      <c r="I403" s="77">
        <f>I404</f>
        <v>0</v>
      </c>
      <c r="J403" s="77">
        <f t="shared" si="44"/>
        <v>2</v>
      </c>
    </row>
    <row r="404" spans="2:10" ht="12.75">
      <c r="B404" s="36" t="s">
        <v>408</v>
      </c>
      <c r="C404" s="30" t="s">
        <v>367</v>
      </c>
      <c r="D404" s="30" t="s">
        <v>371</v>
      </c>
      <c r="E404" s="30" t="s">
        <v>595</v>
      </c>
      <c r="F404" s="30" t="s">
        <v>426</v>
      </c>
      <c r="G404" s="30">
        <v>2</v>
      </c>
      <c r="H404" s="77">
        <v>2</v>
      </c>
      <c r="I404" s="77">
        <v>0</v>
      </c>
      <c r="J404" s="77">
        <f aca="true" t="shared" si="51" ref="J404:J481">H404+I404</f>
        <v>2</v>
      </c>
    </row>
    <row r="405" spans="2:10" ht="12.75">
      <c r="B405" s="49" t="s">
        <v>313</v>
      </c>
      <c r="C405" s="29" t="s">
        <v>372</v>
      </c>
      <c r="D405" s="29"/>
      <c r="E405" s="29"/>
      <c r="F405" s="29"/>
      <c r="G405" s="29"/>
      <c r="H405" s="85">
        <f>H410</f>
        <v>8086.7</v>
      </c>
      <c r="I405" s="85">
        <f>I410</f>
        <v>3361.1</v>
      </c>
      <c r="J405" s="85">
        <f t="shared" si="51"/>
        <v>11447.8</v>
      </c>
    </row>
    <row r="406" spans="2:10" ht="12.75">
      <c r="B406" s="41" t="s">
        <v>401</v>
      </c>
      <c r="C406" s="42"/>
      <c r="D406" s="42"/>
      <c r="E406" s="42"/>
      <c r="F406" s="42"/>
      <c r="G406" s="42">
        <v>1</v>
      </c>
      <c r="H406" s="85">
        <f>H440+H447+H451+H455</f>
        <v>2456.2999999999997</v>
      </c>
      <c r="I406" s="85">
        <f>I440+I447+I451+I455</f>
        <v>103.2</v>
      </c>
      <c r="J406" s="85">
        <f t="shared" si="51"/>
        <v>2559.4999999999995</v>
      </c>
    </row>
    <row r="407" spans="2:10" ht="12.75">
      <c r="B407" s="41" t="s">
        <v>408</v>
      </c>
      <c r="C407" s="42"/>
      <c r="D407" s="42"/>
      <c r="E407" s="42"/>
      <c r="F407" s="42"/>
      <c r="G407" s="42">
        <v>2</v>
      </c>
      <c r="H407" s="85">
        <f>H441+H443+H448+H452+H456</f>
        <v>5255.9</v>
      </c>
      <c r="I407" s="85">
        <f>I441+I443+I448+I452+I456</f>
        <v>309.00000000000006</v>
      </c>
      <c r="J407" s="85">
        <f t="shared" si="51"/>
        <v>5564.9</v>
      </c>
    </row>
    <row r="408" spans="2:10" ht="12.75">
      <c r="B408" s="41" t="s">
        <v>382</v>
      </c>
      <c r="C408" s="42"/>
      <c r="D408" s="42"/>
      <c r="E408" s="42"/>
      <c r="F408" s="42"/>
      <c r="G408" s="42">
        <v>3</v>
      </c>
      <c r="H408" s="85">
        <f>H426+H436+H430+H433</f>
        <v>254.7</v>
      </c>
      <c r="I408" s="85">
        <f>I426+I436+I430+I433</f>
        <v>2672</v>
      </c>
      <c r="J408" s="85">
        <f>J426+J436+J430+J433</f>
        <v>2926.7</v>
      </c>
    </row>
    <row r="409" spans="2:10" ht="12.75">
      <c r="B409" s="41" t="s">
        <v>383</v>
      </c>
      <c r="C409" s="42"/>
      <c r="D409" s="42"/>
      <c r="E409" s="42"/>
      <c r="F409" s="42"/>
      <c r="G409" s="42">
        <v>4</v>
      </c>
      <c r="H409" s="85">
        <f>H415+H419+H423</f>
        <v>119.8</v>
      </c>
      <c r="I409" s="85">
        <f>I415+I419+I423</f>
        <v>276.9</v>
      </c>
      <c r="J409" s="85">
        <f>H409+I409</f>
        <v>396.7</v>
      </c>
    </row>
    <row r="410" spans="2:10" ht="12.75">
      <c r="B410" s="36" t="s">
        <v>314</v>
      </c>
      <c r="C410" s="30" t="s">
        <v>372</v>
      </c>
      <c r="D410" s="30" t="s">
        <v>373</v>
      </c>
      <c r="E410" s="30"/>
      <c r="F410" s="30"/>
      <c r="G410" s="30"/>
      <c r="H410" s="77">
        <f>H411</f>
        <v>8086.7</v>
      </c>
      <c r="I410" s="77">
        <f>I411</f>
        <v>3361.1</v>
      </c>
      <c r="J410" s="77">
        <f t="shared" si="51"/>
        <v>11447.8</v>
      </c>
    </row>
    <row r="411" spans="2:10" ht="12.75">
      <c r="B411" s="43" t="s">
        <v>409</v>
      </c>
      <c r="C411" s="30" t="s">
        <v>372</v>
      </c>
      <c r="D411" s="30" t="s">
        <v>373</v>
      </c>
      <c r="E411" s="30" t="s">
        <v>410</v>
      </c>
      <c r="F411" s="29"/>
      <c r="G411" s="29"/>
      <c r="H411" s="77">
        <f>H412+H416+H424+H437+H444+H420+H427</f>
        <v>8086.7</v>
      </c>
      <c r="I411" s="77">
        <f>I412+I416+I424+I437+I444+I420+I427</f>
        <v>3361.1</v>
      </c>
      <c r="J411" s="77">
        <f t="shared" si="51"/>
        <v>11447.8</v>
      </c>
    </row>
    <row r="412" spans="2:10" ht="25.5">
      <c r="B412" s="36" t="s">
        <v>110</v>
      </c>
      <c r="C412" s="30" t="s">
        <v>372</v>
      </c>
      <c r="D412" s="30" t="s">
        <v>373</v>
      </c>
      <c r="E412" s="30" t="s">
        <v>109</v>
      </c>
      <c r="F412" s="30"/>
      <c r="G412" s="30"/>
      <c r="H412" s="77">
        <f aca="true" t="shared" si="52" ref="H412:I414">H413</f>
        <v>19.8</v>
      </c>
      <c r="I412" s="77">
        <f t="shared" si="52"/>
        <v>36.9</v>
      </c>
      <c r="J412" s="77">
        <f t="shared" si="51"/>
        <v>56.7</v>
      </c>
    </row>
    <row r="413" spans="2:10" ht="12.75">
      <c r="B413" s="43" t="s">
        <v>419</v>
      </c>
      <c r="C413" s="30" t="s">
        <v>372</v>
      </c>
      <c r="D413" s="30" t="s">
        <v>373</v>
      </c>
      <c r="E413" s="30" t="s">
        <v>109</v>
      </c>
      <c r="F413" s="30" t="s">
        <v>420</v>
      </c>
      <c r="G413" s="30"/>
      <c r="H413" s="77">
        <f t="shared" si="52"/>
        <v>19.8</v>
      </c>
      <c r="I413" s="77">
        <f t="shared" si="52"/>
        <v>36.9</v>
      </c>
      <c r="J413" s="77">
        <f t="shared" si="51"/>
        <v>56.7</v>
      </c>
    </row>
    <row r="414" spans="2:10" ht="12.75">
      <c r="B414" s="43" t="s">
        <v>421</v>
      </c>
      <c r="C414" s="30" t="s">
        <v>372</v>
      </c>
      <c r="D414" s="30" t="s">
        <v>373</v>
      </c>
      <c r="E414" s="30" t="s">
        <v>109</v>
      </c>
      <c r="F414" s="30" t="s">
        <v>422</v>
      </c>
      <c r="G414" s="30"/>
      <c r="H414" s="77">
        <f t="shared" si="52"/>
        <v>19.8</v>
      </c>
      <c r="I414" s="77">
        <f t="shared" si="52"/>
        <v>36.9</v>
      </c>
      <c r="J414" s="77">
        <f t="shared" si="51"/>
        <v>56.7</v>
      </c>
    </row>
    <row r="415" spans="2:10" ht="12.75">
      <c r="B415" s="43" t="s">
        <v>383</v>
      </c>
      <c r="C415" s="30" t="s">
        <v>372</v>
      </c>
      <c r="D415" s="30" t="s">
        <v>373</v>
      </c>
      <c r="E415" s="30" t="s">
        <v>109</v>
      </c>
      <c r="F415" s="30" t="s">
        <v>422</v>
      </c>
      <c r="G415" s="30" t="s">
        <v>400</v>
      </c>
      <c r="H415" s="77">
        <v>19.8</v>
      </c>
      <c r="I415" s="77">
        <v>36.9</v>
      </c>
      <c r="J415" s="77">
        <f t="shared" si="51"/>
        <v>56.7</v>
      </c>
    </row>
    <row r="416" spans="2:10" ht="25.5">
      <c r="B416" s="43" t="s">
        <v>43</v>
      </c>
      <c r="C416" s="30" t="s">
        <v>372</v>
      </c>
      <c r="D416" s="30" t="s">
        <v>373</v>
      </c>
      <c r="E416" s="273" t="s">
        <v>42</v>
      </c>
      <c r="F416" s="30"/>
      <c r="G416" s="30"/>
      <c r="H416" s="77">
        <f aca="true" t="shared" si="53" ref="H416:I418">H417</f>
        <v>100</v>
      </c>
      <c r="I416" s="77">
        <f t="shared" si="53"/>
        <v>0</v>
      </c>
      <c r="J416" s="77">
        <f t="shared" si="51"/>
        <v>100</v>
      </c>
    </row>
    <row r="417" spans="2:10" ht="12.75">
      <c r="B417" s="43" t="s">
        <v>253</v>
      </c>
      <c r="C417" s="30" t="s">
        <v>372</v>
      </c>
      <c r="D417" s="30" t="s">
        <v>373</v>
      </c>
      <c r="E417" s="267" t="s">
        <v>42</v>
      </c>
      <c r="F417" s="267" t="s">
        <v>487</v>
      </c>
      <c r="G417" s="30"/>
      <c r="H417" s="77">
        <f t="shared" si="53"/>
        <v>100</v>
      </c>
      <c r="I417" s="77">
        <f t="shared" si="53"/>
        <v>0</v>
      </c>
      <c r="J417" s="77">
        <f t="shared" si="51"/>
        <v>100</v>
      </c>
    </row>
    <row r="418" spans="2:10" ht="12.75">
      <c r="B418" s="36" t="s">
        <v>139</v>
      </c>
      <c r="C418" s="30" t="s">
        <v>372</v>
      </c>
      <c r="D418" s="30" t="s">
        <v>373</v>
      </c>
      <c r="E418" s="267" t="s">
        <v>42</v>
      </c>
      <c r="F418" s="30" t="s">
        <v>459</v>
      </c>
      <c r="G418" s="30"/>
      <c r="H418" s="77">
        <f t="shared" si="53"/>
        <v>100</v>
      </c>
      <c r="I418" s="77">
        <f t="shared" si="53"/>
        <v>0</v>
      </c>
      <c r="J418" s="77">
        <f t="shared" si="51"/>
        <v>100</v>
      </c>
    </row>
    <row r="419" spans="2:10" ht="12.75">
      <c r="B419" s="36" t="s">
        <v>383</v>
      </c>
      <c r="C419" s="30" t="s">
        <v>372</v>
      </c>
      <c r="D419" s="30" t="s">
        <v>373</v>
      </c>
      <c r="E419" s="288" t="s">
        <v>42</v>
      </c>
      <c r="F419" s="30" t="s">
        <v>459</v>
      </c>
      <c r="G419" s="30" t="s">
        <v>400</v>
      </c>
      <c r="H419" s="77">
        <v>100</v>
      </c>
      <c r="I419" s="77">
        <v>0</v>
      </c>
      <c r="J419" s="77">
        <f t="shared" si="51"/>
        <v>100</v>
      </c>
    </row>
    <row r="420" spans="2:10" ht="25.5">
      <c r="B420" s="43" t="s">
        <v>390</v>
      </c>
      <c r="C420" s="30" t="s">
        <v>372</v>
      </c>
      <c r="D420" s="30" t="s">
        <v>373</v>
      </c>
      <c r="E420" s="30" t="s">
        <v>667</v>
      </c>
      <c r="F420" s="29"/>
      <c r="G420" s="29"/>
      <c r="H420" s="29"/>
      <c r="I420" s="77">
        <f>I421</f>
        <v>240</v>
      </c>
      <c r="J420" s="77">
        <f t="shared" si="51"/>
        <v>240</v>
      </c>
    </row>
    <row r="421" spans="2:10" ht="12.75">
      <c r="B421" s="36" t="s">
        <v>494</v>
      </c>
      <c r="C421" s="30" t="s">
        <v>372</v>
      </c>
      <c r="D421" s="30" t="s">
        <v>373</v>
      </c>
      <c r="E421" s="30" t="s">
        <v>667</v>
      </c>
      <c r="F421" s="30" t="s">
        <v>495</v>
      </c>
      <c r="G421" s="29"/>
      <c r="H421" s="29"/>
      <c r="I421" s="77">
        <f>I422</f>
        <v>240</v>
      </c>
      <c r="J421" s="77">
        <f t="shared" si="51"/>
        <v>240</v>
      </c>
    </row>
    <row r="422" spans="2:10" ht="12.75">
      <c r="B422" s="36" t="s">
        <v>629</v>
      </c>
      <c r="C422" s="30" t="s">
        <v>372</v>
      </c>
      <c r="D422" s="30" t="s">
        <v>373</v>
      </c>
      <c r="E422" s="30" t="s">
        <v>667</v>
      </c>
      <c r="F422" s="30" t="s">
        <v>630</v>
      </c>
      <c r="G422" s="29"/>
      <c r="H422" s="29"/>
      <c r="I422" s="77">
        <f>I423</f>
        <v>240</v>
      </c>
      <c r="J422" s="77">
        <f t="shared" si="51"/>
        <v>240</v>
      </c>
    </row>
    <row r="423" spans="2:10" ht="12.75">
      <c r="B423" s="43" t="s">
        <v>383</v>
      </c>
      <c r="C423" s="30" t="s">
        <v>372</v>
      </c>
      <c r="D423" s="30" t="s">
        <v>373</v>
      </c>
      <c r="E423" s="30" t="s">
        <v>667</v>
      </c>
      <c r="F423" s="30" t="s">
        <v>630</v>
      </c>
      <c r="G423" s="30" t="s">
        <v>400</v>
      </c>
      <c r="H423" s="30"/>
      <c r="I423" s="77">
        <v>240</v>
      </c>
      <c r="J423" s="77">
        <f>H423+I423</f>
        <v>240</v>
      </c>
    </row>
    <row r="424" spans="2:10" ht="25.5">
      <c r="B424" s="43" t="s">
        <v>456</v>
      </c>
      <c r="C424" s="30" t="s">
        <v>372</v>
      </c>
      <c r="D424" s="30" t="s">
        <v>373</v>
      </c>
      <c r="E424" s="30" t="s">
        <v>455</v>
      </c>
      <c r="F424" s="29"/>
      <c r="G424" s="29"/>
      <c r="H424" s="77">
        <f>H425</f>
        <v>254.7</v>
      </c>
      <c r="I424" s="77">
        <f>I425</f>
        <v>0</v>
      </c>
      <c r="J424" s="77">
        <f t="shared" si="51"/>
        <v>254.7</v>
      </c>
    </row>
    <row r="425" spans="2:10" ht="12.75">
      <c r="B425" s="36" t="s">
        <v>629</v>
      </c>
      <c r="C425" s="30" t="s">
        <v>372</v>
      </c>
      <c r="D425" s="30" t="s">
        <v>373</v>
      </c>
      <c r="E425" s="30" t="s">
        <v>455</v>
      </c>
      <c r="F425" s="30" t="s">
        <v>630</v>
      </c>
      <c r="G425" s="30"/>
      <c r="H425" s="77">
        <f>H426</f>
        <v>254.7</v>
      </c>
      <c r="I425" s="77">
        <f>I426</f>
        <v>0</v>
      </c>
      <c r="J425" s="77">
        <f t="shared" si="51"/>
        <v>254.7</v>
      </c>
    </row>
    <row r="426" spans="2:10" ht="12.75">
      <c r="B426" s="36" t="s">
        <v>382</v>
      </c>
      <c r="C426" s="30" t="s">
        <v>372</v>
      </c>
      <c r="D426" s="30" t="s">
        <v>373</v>
      </c>
      <c r="E426" s="30" t="s">
        <v>455</v>
      </c>
      <c r="F426" s="30" t="s">
        <v>630</v>
      </c>
      <c r="G426" s="30" t="s">
        <v>31</v>
      </c>
      <c r="H426" s="77">
        <v>254.7</v>
      </c>
      <c r="I426" s="77">
        <v>0</v>
      </c>
      <c r="J426" s="77">
        <f t="shared" si="51"/>
        <v>254.7</v>
      </c>
    </row>
    <row r="427" spans="2:10" ht="12.75">
      <c r="B427" s="36" t="s">
        <v>669</v>
      </c>
      <c r="C427" s="30" t="s">
        <v>372</v>
      </c>
      <c r="D427" s="30" t="s">
        <v>373</v>
      </c>
      <c r="E427" s="30" t="s">
        <v>668</v>
      </c>
      <c r="F427" s="30"/>
      <c r="G427" s="30"/>
      <c r="H427" s="94">
        <f>H428+H431+H434</f>
        <v>0</v>
      </c>
      <c r="I427" s="94">
        <f>I428+I431+I434</f>
        <v>2672</v>
      </c>
      <c r="J427" s="77">
        <f t="shared" si="51"/>
        <v>2672</v>
      </c>
    </row>
    <row r="428" spans="2:10" ht="25.5">
      <c r="B428" s="36" t="s">
        <v>412</v>
      </c>
      <c r="C428" s="30" t="s">
        <v>372</v>
      </c>
      <c r="D428" s="30" t="s">
        <v>373</v>
      </c>
      <c r="E428" s="30" t="s">
        <v>668</v>
      </c>
      <c r="F428" s="267" t="s">
        <v>214</v>
      </c>
      <c r="G428" s="30"/>
      <c r="H428" s="90">
        <f>H429</f>
        <v>0</v>
      </c>
      <c r="I428" s="95">
        <f>I429</f>
        <v>985.3</v>
      </c>
      <c r="J428" s="77">
        <f t="shared" si="51"/>
        <v>985.3</v>
      </c>
    </row>
    <row r="429" spans="2:10" ht="12.75">
      <c r="B429" s="36" t="s">
        <v>413</v>
      </c>
      <c r="C429" s="30" t="s">
        <v>372</v>
      </c>
      <c r="D429" s="30" t="s">
        <v>373</v>
      </c>
      <c r="E429" s="30" t="s">
        <v>668</v>
      </c>
      <c r="F429" s="30" t="s">
        <v>414</v>
      </c>
      <c r="G429" s="30"/>
      <c r="H429" s="90">
        <f>H430</f>
        <v>0</v>
      </c>
      <c r="I429" s="90">
        <f>I430</f>
        <v>985.3</v>
      </c>
      <c r="J429" s="77">
        <f>H429+I429</f>
        <v>985.3</v>
      </c>
    </row>
    <row r="430" spans="2:10" ht="12.75">
      <c r="B430" s="43" t="s">
        <v>382</v>
      </c>
      <c r="C430" s="30" t="s">
        <v>372</v>
      </c>
      <c r="D430" s="30" t="s">
        <v>373</v>
      </c>
      <c r="E430" s="30" t="s">
        <v>668</v>
      </c>
      <c r="F430" s="30" t="s">
        <v>414</v>
      </c>
      <c r="G430" s="30" t="s">
        <v>31</v>
      </c>
      <c r="H430" s="90">
        <v>0</v>
      </c>
      <c r="I430" s="95">
        <v>985.3</v>
      </c>
      <c r="J430" s="77">
        <f t="shared" si="51"/>
        <v>985.3</v>
      </c>
    </row>
    <row r="431" spans="2:10" ht="12.75">
      <c r="B431" s="43" t="s">
        <v>253</v>
      </c>
      <c r="C431" s="30" t="s">
        <v>372</v>
      </c>
      <c r="D431" s="30" t="s">
        <v>373</v>
      </c>
      <c r="E431" s="30" t="s">
        <v>668</v>
      </c>
      <c r="F431" s="267" t="s">
        <v>487</v>
      </c>
      <c r="G431" s="30"/>
      <c r="H431" s="90">
        <f>H432</f>
        <v>0</v>
      </c>
      <c r="I431" s="95">
        <f>I432</f>
        <v>902.4</v>
      </c>
      <c r="J431" s="77">
        <f t="shared" si="51"/>
        <v>902.4</v>
      </c>
    </row>
    <row r="432" spans="2:10" ht="12.75">
      <c r="B432" s="36" t="s">
        <v>139</v>
      </c>
      <c r="C432" s="30" t="s">
        <v>372</v>
      </c>
      <c r="D432" s="30" t="s">
        <v>373</v>
      </c>
      <c r="E432" s="30" t="s">
        <v>668</v>
      </c>
      <c r="F432" s="30" t="s">
        <v>459</v>
      </c>
      <c r="G432" s="30"/>
      <c r="H432" s="90">
        <f>H433</f>
        <v>0</v>
      </c>
      <c r="I432" s="90">
        <f>I433</f>
        <v>902.4</v>
      </c>
      <c r="J432" s="77">
        <f t="shared" si="51"/>
        <v>902.4</v>
      </c>
    </row>
    <row r="433" spans="2:10" ht="12.75">
      <c r="B433" s="36" t="s">
        <v>383</v>
      </c>
      <c r="C433" s="30" t="s">
        <v>372</v>
      </c>
      <c r="D433" s="30" t="s">
        <v>373</v>
      </c>
      <c r="E433" s="30" t="s">
        <v>668</v>
      </c>
      <c r="F433" s="30" t="s">
        <v>459</v>
      </c>
      <c r="G433" s="30" t="s">
        <v>31</v>
      </c>
      <c r="H433" s="90">
        <v>0</v>
      </c>
      <c r="I433" s="95">
        <v>902.4</v>
      </c>
      <c r="J433" s="77">
        <f t="shared" si="51"/>
        <v>902.4</v>
      </c>
    </row>
    <row r="434" spans="2:10" ht="12.75">
      <c r="B434" s="36" t="s">
        <v>494</v>
      </c>
      <c r="C434" s="30" t="s">
        <v>372</v>
      </c>
      <c r="D434" s="30" t="s">
        <v>373</v>
      </c>
      <c r="E434" s="30" t="s">
        <v>668</v>
      </c>
      <c r="F434" s="30" t="s">
        <v>495</v>
      </c>
      <c r="G434" s="30"/>
      <c r="H434" s="33">
        <f>H435</f>
        <v>0</v>
      </c>
      <c r="I434" s="94">
        <f>I435</f>
        <v>784.3</v>
      </c>
      <c r="J434" s="77">
        <f t="shared" si="51"/>
        <v>784.3</v>
      </c>
    </row>
    <row r="435" spans="2:10" ht="25.5">
      <c r="B435" s="36" t="s">
        <v>255</v>
      </c>
      <c r="C435" s="30" t="s">
        <v>372</v>
      </c>
      <c r="D435" s="30" t="s">
        <v>373</v>
      </c>
      <c r="E435" s="30" t="s">
        <v>668</v>
      </c>
      <c r="F435" s="30" t="s">
        <v>254</v>
      </c>
      <c r="G435" s="30"/>
      <c r="H435" s="33">
        <f>H436</f>
        <v>0</v>
      </c>
      <c r="I435" s="33">
        <f>I436</f>
        <v>784.3</v>
      </c>
      <c r="J435" s="77">
        <f t="shared" si="51"/>
        <v>784.3</v>
      </c>
    </row>
    <row r="436" spans="2:10" ht="12.75">
      <c r="B436" s="36" t="s">
        <v>382</v>
      </c>
      <c r="C436" s="30" t="s">
        <v>372</v>
      </c>
      <c r="D436" s="30" t="s">
        <v>373</v>
      </c>
      <c r="E436" s="30" t="s">
        <v>668</v>
      </c>
      <c r="F436" s="30" t="s">
        <v>254</v>
      </c>
      <c r="G436" s="30" t="s">
        <v>31</v>
      </c>
      <c r="H436" s="90">
        <v>0</v>
      </c>
      <c r="I436" s="94">
        <v>784.3</v>
      </c>
      <c r="J436" s="77">
        <f t="shared" si="51"/>
        <v>784.3</v>
      </c>
    </row>
    <row r="437" spans="2:10" ht="12.75">
      <c r="B437" s="36" t="s">
        <v>659</v>
      </c>
      <c r="C437" s="30" t="s">
        <v>372</v>
      </c>
      <c r="D437" s="30" t="s">
        <v>373</v>
      </c>
      <c r="E437" s="30" t="s">
        <v>596</v>
      </c>
      <c r="F437" s="30"/>
      <c r="G437" s="30"/>
      <c r="H437" s="77">
        <f>H438</f>
        <v>3478.7</v>
      </c>
      <c r="I437" s="77">
        <f>I438</f>
        <v>173.20000000000002</v>
      </c>
      <c r="J437" s="77">
        <f t="shared" si="51"/>
        <v>3651.8999999999996</v>
      </c>
    </row>
    <row r="438" spans="2:10" ht="12.75">
      <c r="B438" s="36" t="s">
        <v>494</v>
      </c>
      <c r="C438" s="30" t="s">
        <v>372</v>
      </c>
      <c r="D438" s="30" t="s">
        <v>373</v>
      </c>
      <c r="E438" s="30" t="s">
        <v>596</v>
      </c>
      <c r="F438" s="30" t="s">
        <v>495</v>
      </c>
      <c r="G438" s="30"/>
      <c r="H438" s="77">
        <f>H439+H442</f>
        <v>3478.7</v>
      </c>
      <c r="I438" s="77">
        <f>I439+I442</f>
        <v>173.20000000000002</v>
      </c>
      <c r="J438" s="77">
        <f t="shared" si="51"/>
        <v>3651.8999999999996</v>
      </c>
    </row>
    <row r="439" spans="2:10" ht="25.5">
      <c r="B439" s="36" t="s">
        <v>255</v>
      </c>
      <c r="C439" s="30" t="s">
        <v>372</v>
      </c>
      <c r="D439" s="30" t="s">
        <v>373</v>
      </c>
      <c r="E439" s="30" t="s">
        <v>596</v>
      </c>
      <c r="F439" s="30" t="s">
        <v>254</v>
      </c>
      <c r="G439" s="30"/>
      <c r="H439" s="77">
        <f>H440+H441</f>
        <v>3441.2</v>
      </c>
      <c r="I439" s="77">
        <f>I440+I441</f>
        <v>160.70000000000002</v>
      </c>
      <c r="J439" s="77">
        <f t="shared" si="51"/>
        <v>3601.8999999999996</v>
      </c>
    </row>
    <row r="440" spans="2:10" ht="12.75">
      <c r="B440" s="43" t="s">
        <v>401</v>
      </c>
      <c r="C440" s="30" t="s">
        <v>372</v>
      </c>
      <c r="D440" s="30" t="s">
        <v>373</v>
      </c>
      <c r="E440" s="30" t="s">
        <v>596</v>
      </c>
      <c r="F440" s="30" t="s">
        <v>254</v>
      </c>
      <c r="G440" s="30" t="s">
        <v>396</v>
      </c>
      <c r="H440" s="77">
        <v>911.5</v>
      </c>
      <c r="I440" s="70">
        <v>-49.6</v>
      </c>
      <c r="J440" s="77">
        <f t="shared" si="51"/>
        <v>861.9</v>
      </c>
    </row>
    <row r="441" spans="2:10" ht="12.75">
      <c r="B441" s="36" t="s">
        <v>408</v>
      </c>
      <c r="C441" s="30" t="s">
        <v>372</v>
      </c>
      <c r="D441" s="30" t="s">
        <v>373</v>
      </c>
      <c r="E441" s="30" t="s">
        <v>596</v>
      </c>
      <c r="F441" s="30" t="s">
        <v>254</v>
      </c>
      <c r="G441" s="30">
        <v>2</v>
      </c>
      <c r="H441" s="77">
        <v>2529.7</v>
      </c>
      <c r="I441" s="70">
        <v>210.3</v>
      </c>
      <c r="J441" s="77">
        <f t="shared" si="51"/>
        <v>2740</v>
      </c>
    </row>
    <row r="442" spans="2:10" ht="12.75">
      <c r="B442" s="36" t="s">
        <v>629</v>
      </c>
      <c r="C442" s="30" t="s">
        <v>372</v>
      </c>
      <c r="D442" s="30" t="s">
        <v>373</v>
      </c>
      <c r="E442" s="30" t="s">
        <v>596</v>
      </c>
      <c r="F442" s="19">
        <v>612</v>
      </c>
      <c r="G442" s="30"/>
      <c r="H442" s="77">
        <f>H443</f>
        <v>37.5</v>
      </c>
      <c r="I442" s="70">
        <f>I443</f>
        <v>12.5</v>
      </c>
      <c r="J442" s="77">
        <f t="shared" si="51"/>
        <v>50</v>
      </c>
    </row>
    <row r="443" spans="2:10" ht="12.75">
      <c r="B443" s="36" t="s">
        <v>408</v>
      </c>
      <c r="C443" s="30" t="s">
        <v>372</v>
      </c>
      <c r="D443" s="30" t="s">
        <v>373</v>
      </c>
      <c r="E443" s="30" t="s">
        <v>596</v>
      </c>
      <c r="F443" s="19">
        <v>612</v>
      </c>
      <c r="G443" s="30">
        <v>2</v>
      </c>
      <c r="H443" s="77">
        <v>37.5</v>
      </c>
      <c r="I443" s="70">
        <v>12.5</v>
      </c>
      <c r="J443" s="77">
        <f t="shared" si="51"/>
        <v>50</v>
      </c>
    </row>
    <row r="444" spans="2:10" ht="12.75">
      <c r="B444" s="36" t="s">
        <v>660</v>
      </c>
      <c r="C444" s="30" t="s">
        <v>372</v>
      </c>
      <c r="D444" s="30" t="s">
        <v>373</v>
      </c>
      <c r="E444" s="30" t="s">
        <v>597</v>
      </c>
      <c r="F444" s="30"/>
      <c r="G444" s="30"/>
      <c r="H444" s="77">
        <f>H445+H449+H453</f>
        <v>4233.5</v>
      </c>
      <c r="I444" s="77">
        <f>I445+I449+I453</f>
        <v>239</v>
      </c>
      <c r="J444" s="77">
        <f t="shared" si="51"/>
        <v>4472.5</v>
      </c>
    </row>
    <row r="445" spans="2:10" ht="25.5">
      <c r="B445" s="36" t="s">
        <v>412</v>
      </c>
      <c r="C445" s="30" t="s">
        <v>372</v>
      </c>
      <c r="D445" s="30" t="s">
        <v>373</v>
      </c>
      <c r="E445" s="30" t="s">
        <v>597</v>
      </c>
      <c r="F445" s="30" t="s">
        <v>214</v>
      </c>
      <c r="G445" s="30"/>
      <c r="H445" s="77">
        <f>H446</f>
        <v>3755.3</v>
      </c>
      <c r="I445" s="77">
        <f>I446</f>
        <v>119.5</v>
      </c>
      <c r="J445" s="77">
        <f t="shared" si="51"/>
        <v>3874.8</v>
      </c>
    </row>
    <row r="446" spans="2:10" ht="12.75">
      <c r="B446" s="36" t="s">
        <v>413</v>
      </c>
      <c r="C446" s="30" t="s">
        <v>372</v>
      </c>
      <c r="D446" s="30" t="s">
        <v>373</v>
      </c>
      <c r="E446" s="30" t="s">
        <v>597</v>
      </c>
      <c r="F446" s="30" t="s">
        <v>414</v>
      </c>
      <c r="G446" s="30"/>
      <c r="H446" s="77">
        <f>H447+H448</f>
        <v>3755.3</v>
      </c>
      <c r="I446" s="77">
        <f>I447+I448</f>
        <v>119.5</v>
      </c>
      <c r="J446" s="77">
        <f t="shared" si="51"/>
        <v>3874.8</v>
      </c>
    </row>
    <row r="447" spans="2:10" ht="12.75">
      <c r="B447" s="43" t="s">
        <v>401</v>
      </c>
      <c r="C447" s="30" t="s">
        <v>372</v>
      </c>
      <c r="D447" s="30" t="s">
        <v>373</v>
      </c>
      <c r="E447" s="30" t="s">
        <v>597</v>
      </c>
      <c r="F447" s="30" t="s">
        <v>414</v>
      </c>
      <c r="G447" s="30" t="s">
        <v>396</v>
      </c>
      <c r="H447" s="77">
        <v>1092.3</v>
      </c>
      <c r="I447" s="70">
        <v>53.1</v>
      </c>
      <c r="J447" s="77">
        <f t="shared" si="51"/>
        <v>1145.3999999999999</v>
      </c>
    </row>
    <row r="448" spans="2:10" ht="12.75">
      <c r="B448" s="36" t="s">
        <v>408</v>
      </c>
      <c r="C448" s="30" t="s">
        <v>372</v>
      </c>
      <c r="D448" s="30" t="s">
        <v>373</v>
      </c>
      <c r="E448" s="30" t="s">
        <v>597</v>
      </c>
      <c r="F448" s="30" t="s">
        <v>414</v>
      </c>
      <c r="G448" s="30">
        <v>2</v>
      </c>
      <c r="H448" s="77">
        <v>2663</v>
      </c>
      <c r="I448" s="70">
        <v>66.4</v>
      </c>
      <c r="J448" s="77">
        <f t="shared" si="51"/>
        <v>2729.4</v>
      </c>
    </row>
    <row r="449" spans="2:10" ht="12.75">
      <c r="B449" s="43" t="s">
        <v>419</v>
      </c>
      <c r="C449" s="30" t="s">
        <v>372</v>
      </c>
      <c r="D449" s="30" t="s">
        <v>373</v>
      </c>
      <c r="E449" s="30" t="s">
        <v>597</v>
      </c>
      <c r="F449" s="30" t="s">
        <v>420</v>
      </c>
      <c r="G449" s="30"/>
      <c r="H449" s="77">
        <f>H450</f>
        <v>467.7</v>
      </c>
      <c r="I449" s="77">
        <f>I450</f>
        <v>117.2</v>
      </c>
      <c r="J449" s="77">
        <f t="shared" si="51"/>
        <v>584.9</v>
      </c>
    </row>
    <row r="450" spans="2:10" ht="12.75">
      <c r="B450" s="43" t="s">
        <v>421</v>
      </c>
      <c r="C450" s="30" t="s">
        <v>372</v>
      </c>
      <c r="D450" s="30" t="s">
        <v>373</v>
      </c>
      <c r="E450" s="30" t="s">
        <v>597</v>
      </c>
      <c r="F450" s="30" t="s">
        <v>422</v>
      </c>
      <c r="G450" s="30"/>
      <c r="H450" s="77">
        <f>H451+H452</f>
        <v>467.7</v>
      </c>
      <c r="I450" s="77">
        <f>I451+I452</f>
        <v>117.2</v>
      </c>
      <c r="J450" s="77">
        <f t="shared" si="51"/>
        <v>584.9</v>
      </c>
    </row>
    <row r="451" spans="2:10" ht="12.75">
      <c r="B451" s="43" t="s">
        <v>401</v>
      </c>
      <c r="C451" s="30" t="s">
        <v>372</v>
      </c>
      <c r="D451" s="30" t="s">
        <v>373</v>
      </c>
      <c r="E451" s="30" t="s">
        <v>597</v>
      </c>
      <c r="F451" s="30" t="s">
        <v>422</v>
      </c>
      <c r="G451" s="30" t="s">
        <v>396</v>
      </c>
      <c r="H451" s="77">
        <v>443.4</v>
      </c>
      <c r="I451" s="70">
        <v>97.7</v>
      </c>
      <c r="J451" s="77">
        <f t="shared" si="51"/>
        <v>541.1</v>
      </c>
    </row>
    <row r="452" spans="2:10" ht="12.75">
      <c r="B452" s="36" t="s">
        <v>408</v>
      </c>
      <c r="C452" s="30" t="s">
        <v>372</v>
      </c>
      <c r="D452" s="30" t="s">
        <v>373</v>
      </c>
      <c r="E452" s="30" t="s">
        <v>597</v>
      </c>
      <c r="F452" s="30" t="s">
        <v>422</v>
      </c>
      <c r="G452" s="30">
        <v>2</v>
      </c>
      <c r="H452" s="77">
        <v>24.3</v>
      </c>
      <c r="I452" s="70">
        <v>19.5</v>
      </c>
      <c r="J452" s="77">
        <f t="shared" si="51"/>
        <v>43.8</v>
      </c>
    </row>
    <row r="453" spans="2:10" ht="12.75">
      <c r="B453" s="43" t="s">
        <v>424</v>
      </c>
      <c r="C453" s="30" t="s">
        <v>372</v>
      </c>
      <c r="D453" s="30" t="s">
        <v>373</v>
      </c>
      <c r="E453" s="30" t="s">
        <v>597</v>
      </c>
      <c r="F453" s="30" t="s">
        <v>98</v>
      </c>
      <c r="G453" s="30"/>
      <c r="H453" s="77">
        <f>H454</f>
        <v>10.5</v>
      </c>
      <c r="I453" s="77">
        <f>I454</f>
        <v>2.3</v>
      </c>
      <c r="J453" s="77">
        <f t="shared" si="51"/>
        <v>12.8</v>
      </c>
    </row>
    <row r="454" spans="2:10" ht="12.75">
      <c r="B454" s="43" t="s">
        <v>425</v>
      </c>
      <c r="C454" s="30" t="s">
        <v>372</v>
      </c>
      <c r="D454" s="30" t="s">
        <v>373</v>
      </c>
      <c r="E454" s="30" t="s">
        <v>597</v>
      </c>
      <c r="F454" s="30" t="s">
        <v>426</v>
      </c>
      <c r="G454" s="30"/>
      <c r="H454" s="77">
        <f>H455+H456</f>
        <v>10.5</v>
      </c>
      <c r="I454" s="77">
        <f>I455+I456</f>
        <v>2.3</v>
      </c>
      <c r="J454" s="77">
        <f t="shared" si="51"/>
        <v>12.8</v>
      </c>
    </row>
    <row r="455" spans="2:10" ht="12.75">
      <c r="B455" s="43" t="s">
        <v>401</v>
      </c>
      <c r="C455" s="30" t="s">
        <v>372</v>
      </c>
      <c r="D455" s="30" t="s">
        <v>373</v>
      </c>
      <c r="E455" s="30" t="s">
        <v>597</v>
      </c>
      <c r="F455" s="30" t="s">
        <v>426</v>
      </c>
      <c r="G455" s="30" t="s">
        <v>396</v>
      </c>
      <c r="H455" s="77">
        <v>9.1</v>
      </c>
      <c r="I455" s="70">
        <v>2</v>
      </c>
      <c r="J455" s="77">
        <f t="shared" si="51"/>
        <v>11.1</v>
      </c>
    </row>
    <row r="456" spans="2:10" ht="12.75">
      <c r="B456" s="36" t="s">
        <v>408</v>
      </c>
      <c r="C456" s="30" t="s">
        <v>372</v>
      </c>
      <c r="D456" s="30" t="s">
        <v>373</v>
      </c>
      <c r="E456" s="30" t="s">
        <v>597</v>
      </c>
      <c r="F456" s="30" t="s">
        <v>426</v>
      </c>
      <c r="G456" s="30" t="s">
        <v>397</v>
      </c>
      <c r="H456" s="77">
        <v>1.4</v>
      </c>
      <c r="I456" s="70">
        <v>0.3</v>
      </c>
      <c r="J456" s="77">
        <f t="shared" si="51"/>
        <v>1.7</v>
      </c>
    </row>
    <row r="457" spans="2:10" s="35" customFormat="1" ht="12.75">
      <c r="B457" s="49" t="s">
        <v>318</v>
      </c>
      <c r="C457" s="29" t="s">
        <v>374</v>
      </c>
      <c r="D457" s="29"/>
      <c r="E457" s="29"/>
      <c r="F457" s="29"/>
      <c r="G457" s="29"/>
      <c r="H457" s="85">
        <f>H461+H467+H506+H536</f>
        <v>19892.2</v>
      </c>
      <c r="I457" s="85">
        <f>I461+I467+I506+I536</f>
        <v>795.3000000000002</v>
      </c>
      <c r="J457" s="85">
        <f t="shared" si="51"/>
        <v>20687.5</v>
      </c>
    </row>
    <row r="458" spans="2:10" ht="12.75">
      <c r="B458" s="41" t="s">
        <v>408</v>
      </c>
      <c r="C458" s="42"/>
      <c r="D458" s="42"/>
      <c r="E458" s="42"/>
      <c r="F458" s="42"/>
      <c r="G458" s="42">
        <v>2</v>
      </c>
      <c r="H458" s="85">
        <f>H466+H476+H480+H493+H499+H502+H505+H541</f>
        <v>2818</v>
      </c>
      <c r="I458" s="85">
        <f>I466+I476+I480+I493+I499+I502+I505+I541+I548</f>
        <v>-101.50000000000001</v>
      </c>
      <c r="J458" s="85">
        <f t="shared" si="51"/>
        <v>2716.5</v>
      </c>
    </row>
    <row r="459" spans="2:10" ht="12.75">
      <c r="B459" s="41" t="s">
        <v>382</v>
      </c>
      <c r="C459" s="42"/>
      <c r="D459" s="42"/>
      <c r="E459" s="42"/>
      <c r="F459" s="42"/>
      <c r="G459" s="42">
        <v>3</v>
      </c>
      <c r="H459" s="85">
        <f>H489+H515+H519+H523+H527+H531+H535+H542+H545</f>
        <v>11865.4</v>
      </c>
      <c r="I459" s="85">
        <f>I489+I515+I519+I523+I527+I531+I535+I542+I545</f>
        <v>-444.4</v>
      </c>
      <c r="J459" s="85">
        <f t="shared" si="51"/>
        <v>11421</v>
      </c>
    </row>
    <row r="460" spans="2:10" ht="12.75">
      <c r="B460" s="41" t="s">
        <v>383</v>
      </c>
      <c r="C460" s="42"/>
      <c r="D460" s="42"/>
      <c r="E460" s="42"/>
      <c r="F460" s="42"/>
      <c r="G460" s="42">
        <v>4</v>
      </c>
      <c r="H460" s="85">
        <f>H472+H485+H511</f>
        <v>5208.8</v>
      </c>
      <c r="I460" s="85">
        <f>I472+I485+I511</f>
        <v>1341.2</v>
      </c>
      <c r="J460" s="85">
        <f t="shared" si="51"/>
        <v>6550</v>
      </c>
    </row>
    <row r="461" spans="2:10" ht="12.75">
      <c r="B461" s="36" t="s">
        <v>325</v>
      </c>
      <c r="C461" s="30" t="s">
        <v>374</v>
      </c>
      <c r="D461" s="30" t="s">
        <v>375</v>
      </c>
      <c r="E461" s="30"/>
      <c r="F461" s="30"/>
      <c r="G461" s="30"/>
      <c r="H461" s="77">
        <f aca="true" t="shared" si="54" ref="H461:I465">H462</f>
        <v>2040</v>
      </c>
      <c r="I461" s="77">
        <f t="shared" si="54"/>
        <v>25.4</v>
      </c>
      <c r="J461" s="77">
        <f t="shared" si="51"/>
        <v>2065.4</v>
      </c>
    </row>
    <row r="462" spans="2:10" ht="12.75">
      <c r="B462" s="43" t="s">
        <v>409</v>
      </c>
      <c r="C462" s="30" t="s">
        <v>374</v>
      </c>
      <c r="D462" s="30" t="s">
        <v>375</v>
      </c>
      <c r="E462" s="30" t="s">
        <v>410</v>
      </c>
      <c r="F462" s="30"/>
      <c r="G462" s="30"/>
      <c r="H462" s="77">
        <f t="shared" si="54"/>
        <v>2040</v>
      </c>
      <c r="I462" s="77">
        <f t="shared" si="54"/>
        <v>25.4</v>
      </c>
      <c r="J462" s="77">
        <f t="shared" si="51"/>
        <v>2065.4</v>
      </c>
    </row>
    <row r="463" spans="2:10" ht="25.5">
      <c r="B463" s="36" t="s">
        <v>661</v>
      </c>
      <c r="C463" s="30" t="s">
        <v>374</v>
      </c>
      <c r="D463" s="30" t="s">
        <v>375</v>
      </c>
      <c r="E463" s="30" t="s">
        <v>598</v>
      </c>
      <c r="F463" s="30"/>
      <c r="G463" s="30"/>
      <c r="H463" s="77">
        <f t="shared" si="54"/>
        <v>2040</v>
      </c>
      <c r="I463" s="77">
        <f t="shared" si="54"/>
        <v>25.4</v>
      </c>
      <c r="J463" s="77">
        <f t="shared" si="51"/>
        <v>2065.4</v>
      </c>
    </row>
    <row r="464" spans="2:10" ht="12.75">
      <c r="B464" s="36" t="s">
        <v>532</v>
      </c>
      <c r="C464" s="30" t="s">
        <v>374</v>
      </c>
      <c r="D464" s="30" t="s">
        <v>375</v>
      </c>
      <c r="E464" s="30" t="s">
        <v>598</v>
      </c>
      <c r="F464" s="30" t="s">
        <v>599</v>
      </c>
      <c r="G464" s="30"/>
      <c r="H464" s="77">
        <f t="shared" si="54"/>
        <v>2040</v>
      </c>
      <c r="I464" s="77">
        <f t="shared" si="54"/>
        <v>25.4</v>
      </c>
      <c r="J464" s="77">
        <f t="shared" si="51"/>
        <v>2065.4</v>
      </c>
    </row>
    <row r="465" spans="2:10" ht="12.75">
      <c r="B465" s="36" t="s">
        <v>134</v>
      </c>
      <c r="C465" s="30" t="s">
        <v>374</v>
      </c>
      <c r="D465" s="30" t="s">
        <v>375</v>
      </c>
      <c r="E465" s="30" t="s">
        <v>598</v>
      </c>
      <c r="F465" s="30" t="s">
        <v>133</v>
      </c>
      <c r="G465" s="30"/>
      <c r="H465" s="77">
        <f t="shared" si="54"/>
        <v>2040</v>
      </c>
      <c r="I465" s="77">
        <f t="shared" si="54"/>
        <v>25.4</v>
      </c>
      <c r="J465" s="77">
        <f t="shared" si="51"/>
        <v>2065.4</v>
      </c>
    </row>
    <row r="466" spans="2:10" ht="12.75">
      <c r="B466" s="36" t="s">
        <v>408</v>
      </c>
      <c r="C466" s="30" t="s">
        <v>374</v>
      </c>
      <c r="D466" s="30" t="s">
        <v>375</v>
      </c>
      <c r="E466" s="30" t="s">
        <v>598</v>
      </c>
      <c r="F466" s="30" t="s">
        <v>133</v>
      </c>
      <c r="G466" s="30">
        <v>2</v>
      </c>
      <c r="H466" s="77">
        <v>2040</v>
      </c>
      <c r="I466" s="77">
        <v>25.4</v>
      </c>
      <c r="J466" s="77">
        <f t="shared" si="51"/>
        <v>2065.4</v>
      </c>
    </row>
    <row r="467" spans="2:10" ht="12.75">
      <c r="B467" s="36" t="s">
        <v>319</v>
      </c>
      <c r="C467" s="30" t="s">
        <v>374</v>
      </c>
      <c r="D467" s="30" t="s">
        <v>376</v>
      </c>
      <c r="E467" s="30"/>
      <c r="F467" s="30"/>
      <c r="G467" s="30"/>
      <c r="H467" s="77">
        <f>H468+H481+H494</f>
        <v>5970.6</v>
      </c>
      <c r="I467" s="77">
        <f>I468+I481+I494</f>
        <v>1573.1000000000001</v>
      </c>
      <c r="J467" s="77">
        <f t="shared" si="51"/>
        <v>7543.700000000001</v>
      </c>
    </row>
    <row r="468" spans="2:10" ht="12.75">
      <c r="B468" s="43" t="s">
        <v>409</v>
      </c>
      <c r="C468" s="30" t="s">
        <v>374</v>
      </c>
      <c r="D468" s="30" t="s">
        <v>376</v>
      </c>
      <c r="E468" s="62" t="s">
        <v>410</v>
      </c>
      <c r="F468" s="30"/>
      <c r="G468" s="30"/>
      <c r="H468" s="77">
        <f>H469+H473+H477</f>
        <v>4997</v>
      </c>
      <c r="I468" s="77">
        <f>I469+I473+I477</f>
        <v>969</v>
      </c>
      <c r="J468" s="77">
        <f t="shared" si="51"/>
        <v>5966</v>
      </c>
    </row>
    <row r="469" spans="2:10" ht="38.25">
      <c r="B469" s="126" t="s">
        <v>112</v>
      </c>
      <c r="C469" s="30" t="s">
        <v>374</v>
      </c>
      <c r="D469" s="30" t="s">
        <v>376</v>
      </c>
      <c r="E469" s="56" t="s">
        <v>111</v>
      </c>
      <c r="F469" s="30"/>
      <c r="G469" s="30"/>
      <c r="H469" s="77">
        <f aca="true" t="shared" si="55" ref="H469:I471">H470</f>
        <v>4865</v>
      </c>
      <c r="I469" s="77">
        <f t="shared" si="55"/>
        <v>1002.3</v>
      </c>
      <c r="J469" s="77">
        <f t="shared" si="51"/>
        <v>5867.3</v>
      </c>
    </row>
    <row r="470" spans="2:10" ht="12.75">
      <c r="B470" s="43" t="s">
        <v>532</v>
      </c>
      <c r="C470" s="30" t="s">
        <v>374</v>
      </c>
      <c r="D470" s="30" t="s">
        <v>376</v>
      </c>
      <c r="E470" s="56" t="s">
        <v>111</v>
      </c>
      <c r="F470" s="30" t="s">
        <v>599</v>
      </c>
      <c r="G470" s="30"/>
      <c r="H470" s="77">
        <f t="shared" si="55"/>
        <v>4865</v>
      </c>
      <c r="I470" s="77">
        <f t="shared" si="55"/>
        <v>1002.3</v>
      </c>
      <c r="J470" s="77">
        <f t="shared" si="51"/>
        <v>5867.3</v>
      </c>
    </row>
    <row r="471" spans="2:10" ht="12.75">
      <c r="B471" s="43" t="s">
        <v>134</v>
      </c>
      <c r="C471" s="30" t="s">
        <v>374</v>
      </c>
      <c r="D471" s="30" t="s">
        <v>376</v>
      </c>
      <c r="E471" s="56" t="s">
        <v>111</v>
      </c>
      <c r="F471" s="30" t="s">
        <v>133</v>
      </c>
      <c r="G471" s="30"/>
      <c r="H471" s="77">
        <f t="shared" si="55"/>
        <v>4865</v>
      </c>
      <c r="I471" s="77">
        <f t="shared" si="55"/>
        <v>1002.3</v>
      </c>
      <c r="J471" s="77">
        <f t="shared" si="51"/>
        <v>5867.3</v>
      </c>
    </row>
    <row r="472" spans="2:10" ht="12.75">
      <c r="B472" s="43" t="s">
        <v>383</v>
      </c>
      <c r="C472" s="30" t="s">
        <v>374</v>
      </c>
      <c r="D472" s="30" t="s">
        <v>376</v>
      </c>
      <c r="E472" s="56" t="s">
        <v>111</v>
      </c>
      <c r="F472" s="30" t="s">
        <v>133</v>
      </c>
      <c r="G472" s="30" t="s">
        <v>400</v>
      </c>
      <c r="H472" s="77">
        <v>4865</v>
      </c>
      <c r="I472" s="77">
        <v>1002.3</v>
      </c>
      <c r="J472" s="77">
        <f t="shared" si="51"/>
        <v>5867.3</v>
      </c>
    </row>
    <row r="473" spans="2:10" ht="12.75">
      <c r="B473" s="43" t="s">
        <v>636</v>
      </c>
      <c r="C473" s="30" t="s">
        <v>374</v>
      </c>
      <c r="D473" s="30" t="s">
        <v>376</v>
      </c>
      <c r="E473" s="44" t="s">
        <v>238</v>
      </c>
      <c r="F473" s="30"/>
      <c r="G473" s="70"/>
      <c r="H473" s="77">
        <f aca="true" t="shared" si="56" ref="H473:I475">H474</f>
        <v>30</v>
      </c>
      <c r="I473" s="77">
        <f t="shared" si="56"/>
        <v>0</v>
      </c>
      <c r="J473" s="77">
        <f t="shared" si="51"/>
        <v>30</v>
      </c>
    </row>
    <row r="474" spans="2:10" ht="12.75">
      <c r="B474" s="43" t="s">
        <v>424</v>
      </c>
      <c r="C474" s="30" t="s">
        <v>374</v>
      </c>
      <c r="D474" s="30" t="s">
        <v>376</v>
      </c>
      <c r="E474" s="44" t="s">
        <v>238</v>
      </c>
      <c r="F474" s="30" t="s">
        <v>98</v>
      </c>
      <c r="G474" s="70"/>
      <c r="H474" s="77">
        <f t="shared" si="56"/>
        <v>30</v>
      </c>
      <c r="I474" s="77">
        <f t="shared" si="56"/>
        <v>0</v>
      </c>
      <c r="J474" s="77">
        <f t="shared" si="51"/>
        <v>30</v>
      </c>
    </row>
    <row r="475" spans="2:10" ht="12.75">
      <c r="B475" s="43" t="s">
        <v>251</v>
      </c>
      <c r="C475" s="30" t="s">
        <v>374</v>
      </c>
      <c r="D475" s="30" t="s">
        <v>376</v>
      </c>
      <c r="E475" s="44" t="s">
        <v>238</v>
      </c>
      <c r="F475" s="30" t="s">
        <v>252</v>
      </c>
      <c r="G475" s="70"/>
      <c r="H475" s="77">
        <f t="shared" si="56"/>
        <v>30</v>
      </c>
      <c r="I475" s="77">
        <f t="shared" si="56"/>
        <v>0</v>
      </c>
      <c r="J475" s="77">
        <f t="shared" si="51"/>
        <v>30</v>
      </c>
    </row>
    <row r="476" spans="2:10" ht="12.75">
      <c r="B476" s="36" t="s">
        <v>408</v>
      </c>
      <c r="C476" s="30" t="s">
        <v>374</v>
      </c>
      <c r="D476" s="30" t="s">
        <v>376</v>
      </c>
      <c r="E476" s="44" t="s">
        <v>238</v>
      </c>
      <c r="F476" s="30" t="s">
        <v>252</v>
      </c>
      <c r="G476" s="132">
        <v>2</v>
      </c>
      <c r="H476" s="77">
        <v>30</v>
      </c>
      <c r="I476" s="77">
        <v>0</v>
      </c>
      <c r="J476" s="77">
        <f t="shared" si="51"/>
        <v>30</v>
      </c>
    </row>
    <row r="477" spans="2:10" ht="12.75">
      <c r="B477" s="36" t="s">
        <v>662</v>
      </c>
      <c r="C477" s="30" t="s">
        <v>374</v>
      </c>
      <c r="D477" s="30" t="s">
        <v>376</v>
      </c>
      <c r="E477" s="62" t="s">
        <v>600</v>
      </c>
      <c r="F477" s="30"/>
      <c r="G477" s="30"/>
      <c r="H477" s="77">
        <f aca="true" t="shared" si="57" ref="H477:I479">H478</f>
        <v>102</v>
      </c>
      <c r="I477" s="77">
        <f t="shared" si="57"/>
        <v>-33.3</v>
      </c>
      <c r="J477" s="77">
        <f t="shared" si="51"/>
        <v>68.7</v>
      </c>
    </row>
    <row r="478" spans="2:10" ht="12.75">
      <c r="B478" s="36" t="s">
        <v>494</v>
      </c>
      <c r="C478" s="30" t="s">
        <v>374</v>
      </c>
      <c r="D478" s="30" t="s">
        <v>376</v>
      </c>
      <c r="E478" s="62" t="s">
        <v>600</v>
      </c>
      <c r="F478" s="30" t="s">
        <v>495</v>
      </c>
      <c r="G478" s="30"/>
      <c r="H478" s="77">
        <f t="shared" si="57"/>
        <v>102</v>
      </c>
      <c r="I478" s="77">
        <f t="shared" si="57"/>
        <v>-33.3</v>
      </c>
      <c r="J478" s="77">
        <f t="shared" si="51"/>
        <v>68.7</v>
      </c>
    </row>
    <row r="479" spans="2:10" ht="12.75">
      <c r="B479" s="36" t="s">
        <v>629</v>
      </c>
      <c r="C479" s="30" t="s">
        <v>374</v>
      </c>
      <c r="D479" s="30" t="s">
        <v>376</v>
      </c>
      <c r="E479" s="62" t="s">
        <v>600</v>
      </c>
      <c r="F479" s="19">
        <v>612</v>
      </c>
      <c r="G479" s="30"/>
      <c r="H479" s="77">
        <f t="shared" si="57"/>
        <v>102</v>
      </c>
      <c r="I479" s="77">
        <f t="shared" si="57"/>
        <v>-33.3</v>
      </c>
      <c r="J479" s="77">
        <f t="shared" si="51"/>
        <v>68.7</v>
      </c>
    </row>
    <row r="480" spans="2:10" ht="12.75">
      <c r="B480" s="36" t="s">
        <v>408</v>
      </c>
      <c r="C480" s="30" t="s">
        <v>374</v>
      </c>
      <c r="D480" s="30" t="s">
        <v>376</v>
      </c>
      <c r="E480" s="62" t="s">
        <v>600</v>
      </c>
      <c r="F480" s="19">
        <v>612</v>
      </c>
      <c r="G480" s="30">
        <v>2</v>
      </c>
      <c r="H480" s="77">
        <v>102</v>
      </c>
      <c r="I480" s="77">
        <v>-33.3</v>
      </c>
      <c r="J480" s="77">
        <f t="shared" si="51"/>
        <v>68.7</v>
      </c>
    </row>
    <row r="481" spans="2:10" ht="12.75">
      <c r="B481" s="36" t="s">
        <v>317</v>
      </c>
      <c r="C481" s="30" t="s">
        <v>374</v>
      </c>
      <c r="D481" s="30" t="s">
        <v>376</v>
      </c>
      <c r="E481" s="62" t="s">
        <v>240</v>
      </c>
      <c r="F481" s="30"/>
      <c r="G481" s="30"/>
      <c r="H481" s="77">
        <f>H482+H486+H490</f>
        <v>858.1</v>
      </c>
      <c r="I481" s="77">
        <f>I482+I486+I490</f>
        <v>606.7</v>
      </c>
      <c r="J481" s="77">
        <f t="shared" si="51"/>
        <v>1464.8000000000002</v>
      </c>
    </row>
    <row r="482" spans="2:10" ht="25.5">
      <c r="B482" s="36" t="s">
        <v>279</v>
      </c>
      <c r="C482" s="30" t="s">
        <v>374</v>
      </c>
      <c r="D482" s="30" t="s">
        <v>376</v>
      </c>
      <c r="E482" s="62" t="s">
        <v>107</v>
      </c>
      <c r="F482" s="30"/>
      <c r="G482" s="30"/>
      <c r="H482" s="77">
        <f aca="true" t="shared" si="58" ref="H482:I484">H483</f>
        <v>170.1</v>
      </c>
      <c r="I482" s="77">
        <f t="shared" si="58"/>
        <v>233.9</v>
      </c>
      <c r="J482" s="77">
        <f aca="true" t="shared" si="59" ref="J482:J546">H482+I482</f>
        <v>404</v>
      </c>
    </row>
    <row r="483" spans="2:10" ht="12.75">
      <c r="B483" s="36" t="s">
        <v>532</v>
      </c>
      <c r="C483" s="30" t="s">
        <v>374</v>
      </c>
      <c r="D483" s="30" t="s">
        <v>376</v>
      </c>
      <c r="E483" s="62" t="s">
        <v>107</v>
      </c>
      <c r="F483" s="30" t="s">
        <v>599</v>
      </c>
      <c r="G483" s="30"/>
      <c r="H483" s="77">
        <f t="shared" si="58"/>
        <v>170.1</v>
      </c>
      <c r="I483" s="77">
        <f t="shared" si="58"/>
        <v>233.9</v>
      </c>
      <c r="J483" s="77">
        <f t="shared" si="59"/>
        <v>404</v>
      </c>
    </row>
    <row r="484" spans="2:10" ht="12.75">
      <c r="B484" s="22" t="s">
        <v>474</v>
      </c>
      <c r="C484" s="30" t="s">
        <v>374</v>
      </c>
      <c r="D484" s="30" t="s">
        <v>376</v>
      </c>
      <c r="E484" s="62" t="s">
        <v>107</v>
      </c>
      <c r="F484" s="30" t="s">
        <v>473</v>
      </c>
      <c r="G484" s="30"/>
      <c r="H484" s="77">
        <f t="shared" si="58"/>
        <v>170.1</v>
      </c>
      <c r="I484" s="77">
        <f t="shared" si="58"/>
        <v>233.9</v>
      </c>
      <c r="J484" s="77">
        <f t="shared" si="59"/>
        <v>404</v>
      </c>
    </row>
    <row r="485" spans="2:10" ht="12.75">
      <c r="B485" s="43" t="s">
        <v>383</v>
      </c>
      <c r="C485" s="30" t="s">
        <v>374</v>
      </c>
      <c r="D485" s="30" t="s">
        <v>376</v>
      </c>
      <c r="E485" s="62" t="s">
        <v>107</v>
      </c>
      <c r="F485" s="30" t="s">
        <v>473</v>
      </c>
      <c r="G485" s="30" t="s">
        <v>400</v>
      </c>
      <c r="H485" s="77">
        <v>170.1</v>
      </c>
      <c r="I485" s="70">
        <v>233.9</v>
      </c>
      <c r="J485" s="77">
        <f t="shared" si="59"/>
        <v>404</v>
      </c>
    </row>
    <row r="486" spans="2:10" ht="38.25">
      <c r="B486" s="36" t="s">
        <v>280</v>
      </c>
      <c r="C486" s="30" t="s">
        <v>374</v>
      </c>
      <c r="D486" s="30" t="s">
        <v>376</v>
      </c>
      <c r="E486" s="62" t="s">
        <v>106</v>
      </c>
      <c r="F486" s="30"/>
      <c r="G486" s="30"/>
      <c r="H486" s="77">
        <f aca="true" t="shared" si="60" ref="H486:I488">H487</f>
        <v>266.5</v>
      </c>
      <c r="I486" s="77">
        <f t="shared" si="60"/>
        <v>486.7</v>
      </c>
      <c r="J486" s="77">
        <f t="shared" si="59"/>
        <v>753.2</v>
      </c>
    </row>
    <row r="487" spans="2:10" ht="12.75">
      <c r="B487" s="36" t="s">
        <v>532</v>
      </c>
      <c r="C487" s="30" t="s">
        <v>374</v>
      </c>
      <c r="D487" s="30" t="s">
        <v>376</v>
      </c>
      <c r="E487" s="62" t="s">
        <v>106</v>
      </c>
      <c r="F487" s="30" t="s">
        <v>599</v>
      </c>
      <c r="G487" s="30"/>
      <c r="H487" s="77">
        <f t="shared" si="60"/>
        <v>266.5</v>
      </c>
      <c r="I487" s="77">
        <f t="shared" si="60"/>
        <v>486.7</v>
      </c>
      <c r="J487" s="77">
        <f t="shared" si="59"/>
        <v>753.2</v>
      </c>
    </row>
    <row r="488" spans="2:10" ht="12.75">
      <c r="B488" s="22" t="s">
        <v>474</v>
      </c>
      <c r="C488" s="30" t="s">
        <v>374</v>
      </c>
      <c r="D488" s="30" t="s">
        <v>376</v>
      </c>
      <c r="E488" s="62" t="s">
        <v>106</v>
      </c>
      <c r="F488" s="30" t="s">
        <v>473</v>
      </c>
      <c r="G488" s="30"/>
      <c r="H488" s="77">
        <f t="shared" si="60"/>
        <v>266.5</v>
      </c>
      <c r="I488" s="77">
        <f t="shared" si="60"/>
        <v>486.7</v>
      </c>
      <c r="J488" s="77">
        <f t="shared" si="59"/>
        <v>753.2</v>
      </c>
    </row>
    <row r="489" spans="2:10" ht="12.75">
      <c r="B489" s="36" t="s">
        <v>382</v>
      </c>
      <c r="C489" s="30" t="s">
        <v>374</v>
      </c>
      <c r="D489" s="30" t="s">
        <v>376</v>
      </c>
      <c r="E489" s="62" t="s">
        <v>106</v>
      </c>
      <c r="F489" s="30" t="s">
        <v>473</v>
      </c>
      <c r="G489" s="30" t="s">
        <v>31</v>
      </c>
      <c r="H489" s="77">
        <v>266.5</v>
      </c>
      <c r="I489" s="70">
        <v>486.7</v>
      </c>
      <c r="J489" s="77">
        <f t="shared" si="59"/>
        <v>753.2</v>
      </c>
    </row>
    <row r="490" spans="2:10" ht="38.25">
      <c r="B490" s="36" t="s">
        <v>281</v>
      </c>
      <c r="C490" s="30" t="s">
        <v>374</v>
      </c>
      <c r="D490" s="30" t="s">
        <v>376</v>
      </c>
      <c r="E490" s="62" t="s">
        <v>241</v>
      </c>
      <c r="F490" s="30"/>
      <c r="G490" s="30"/>
      <c r="H490" s="77">
        <f aca="true" t="shared" si="61" ref="H490:I492">H491</f>
        <v>421.5</v>
      </c>
      <c r="I490" s="77">
        <f t="shared" si="61"/>
        <v>-113.9</v>
      </c>
      <c r="J490" s="77">
        <f t="shared" si="59"/>
        <v>307.6</v>
      </c>
    </row>
    <row r="491" spans="2:10" ht="12.75">
      <c r="B491" s="36" t="s">
        <v>532</v>
      </c>
      <c r="C491" s="30" t="s">
        <v>374</v>
      </c>
      <c r="D491" s="30" t="s">
        <v>376</v>
      </c>
      <c r="E491" s="62" t="s">
        <v>241</v>
      </c>
      <c r="F491" s="30" t="s">
        <v>599</v>
      </c>
      <c r="G491" s="30"/>
      <c r="H491" s="77">
        <f t="shared" si="61"/>
        <v>421.5</v>
      </c>
      <c r="I491" s="77">
        <f t="shared" si="61"/>
        <v>-113.9</v>
      </c>
      <c r="J491" s="77">
        <f t="shared" si="59"/>
        <v>307.6</v>
      </c>
    </row>
    <row r="492" spans="2:10" ht="12.75">
      <c r="B492" s="22" t="s">
        <v>474</v>
      </c>
      <c r="C492" s="30" t="s">
        <v>374</v>
      </c>
      <c r="D492" s="30" t="s">
        <v>376</v>
      </c>
      <c r="E492" s="62" t="s">
        <v>241</v>
      </c>
      <c r="F492" s="30" t="s">
        <v>473</v>
      </c>
      <c r="G492" s="30"/>
      <c r="H492" s="77">
        <f t="shared" si="61"/>
        <v>421.5</v>
      </c>
      <c r="I492" s="77">
        <f t="shared" si="61"/>
        <v>-113.9</v>
      </c>
      <c r="J492" s="77">
        <f t="shared" si="59"/>
        <v>307.6</v>
      </c>
    </row>
    <row r="493" spans="2:10" ht="12.75">
      <c r="B493" s="36" t="s">
        <v>408</v>
      </c>
      <c r="C493" s="30" t="s">
        <v>374</v>
      </c>
      <c r="D493" s="30" t="s">
        <v>376</v>
      </c>
      <c r="E493" s="62" t="s">
        <v>241</v>
      </c>
      <c r="F493" s="30" t="s">
        <v>473</v>
      </c>
      <c r="G493" s="30">
        <v>2</v>
      </c>
      <c r="H493" s="77">
        <v>421.5</v>
      </c>
      <c r="I493" s="77">
        <v>-113.9</v>
      </c>
      <c r="J493" s="77">
        <f t="shared" si="59"/>
        <v>307.6</v>
      </c>
    </row>
    <row r="494" spans="2:10" ht="12.75">
      <c r="B494" s="36" t="s">
        <v>581</v>
      </c>
      <c r="C494" s="30" t="s">
        <v>374</v>
      </c>
      <c r="D494" s="30" t="s">
        <v>376</v>
      </c>
      <c r="E494" s="62" t="s">
        <v>582</v>
      </c>
      <c r="F494" s="30"/>
      <c r="G494" s="30"/>
      <c r="H494" s="77">
        <f>H495</f>
        <v>115.5</v>
      </c>
      <c r="I494" s="77">
        <f>I495</f>
        <v>-2.6000000000000014</v>
      </c>
      <c r="J494" s="77">
        <f t="shared" si="59"/>
        <v>112.9</v>
      </c>
    </row>
    <row r="495" spans="2:10" ht="25.5">
      <c r="B495" s="36" t="s">
        <v>315</v>
      </c>
      <c r="C495" s="30" t="s">
        <v>374</v>
      </c>
      <c r="D495" s="30" t="s">
        <v>376</v>
      </c>
      <c r="E495" s="62" t="s">
        <v>601</v>
      </c>
      <c r="F495" s="30"/>
      <c r="G495" s="30"/>
      <c r="H495" s="77">
        <f>H496</f>
        <v>115.5</v>
      </c>
      <c r="I495" s="77">
        <f>I496</f>
        <v>-2.6000000000000014</v>
      </c>
      <c r="J495" s="77">
        <f t="shared" si="59"/>
        <v>112.9</v>
      </c>
    </row>
    <row r="496" spans="2:10" ht="25.5">
      <c r="B496" s="36" t="s">
        <v>316</v>
      </c>
      <c r="C496" s="30" t="s">
        <v>374</v>
      </c>
      <c r="D496" s="30" t="s">
        <v>376</v>
      </c>
      <c r="E496" s="62" t="s">
        <v>602</v>
      </c>
      <c r="F496" s="19"/>
      <c r="G496" s="30"/>
      <c r="H496" s="77">
        <f>H497+H500+H503</f>
        <v>115.5</v>
      </c>
      <c r="I496" s="77">
        <f>I497+I500+I503</f>
        <v>-2.6000000000000014</v>
      </c>
      <c r="J496" s="77">
        <f t="shared" si="59"/>
        <v>112.9</v>
      </c>
    </row>
    <row r="497" spans="2:10" ht="12.75">
      <c r="B497" s="43" t="s">
        <v>419</v>
      </c>
      <c r="C497" s="30" t="s">
        <v>374</v>
      </c>
      <c r="D497" s="30" t="s">
        <v>376</v>
      </c>
      <c r="E497" s="62" t="s">
        <v>602</v>
      </c>
      <c r="F497" s="30" t="s">
        <v>420</v>
      </c>
      <c r="G497" s="30"/>
      <c r="H497" s="77">
        <f>H498</f>
        <v>38.5</v>
      </c>
      <c r="I497" s="77">
        <f>I498</f>
        <v>31.4</v>
      </c>
      <c r="J497" s="77">
        <f t="shared" si="59"/>
        <v>69.9</v>
      </c>
    </row>
    <row r="498" spans="2:10" ht="12.75">
      <c r="B498" s="43" t="s">
        <v>421</v>
      </c>
      <c r="C498" s="30" t="s">
        <v>374</v>
      </c>
      <c r="D498" s="30" t="s">
        <v>376</v>
      </c>
      <c r="E498" s="62" t="s">
        <v>602</v>
      </c>
      <c r="F498" s="30" t="s">
        <v>422</v>
      </c>
      <c r="G498" s="30"/>
      <c r="H498" s="77">
        <f>H499</f>
        <v>38.5</v>
      </c>
      <c r="I498" s="77">
        <f>I499</f>
        <v>31.4</v>
      </c>
      <c r="J498" s="77">
        <f t="shared" si="59"/>
        <v>69.9</v>
      </c>
    </row>
    <row r="499" spans="2:10" ht="12.75">
      <c r="B499" s="36" t="s">
        <v>408</v>
      </c>
      <c r="C499" s="30" t="s">
        <v>374</v>
      </c>
      <c r="D499" s="30" t="s">
        <v>376</v>
      </c>
      <c r="E499" s="62" t="s">
        <v>602</v>
      </c>
      <c r="F499" s="30" t="s">
        <v>422</v>
      </c>
      <c r="G499" s="30">
        <v>2</v>
      </c>
      <c r="H499" s="77">
        <v>38.5</v>
      </c>
      <c r="I499" s="77">
        <v>31.4</v>
      </c>
      <c r="J499" s="77">
        <f t="shared" si="59"/>
        <v>69.9</v>
      </c>
    </row>
    <row r="500" spans="2:10" ht="12.75">
      <c r="B500" s="36" t="s">
        <v>532</v>
      </c>
      <c r="C500" s="30" t="s">
        <v>374</v>
      </c>
      <c r="D500" s="30" t="s">
        <v>376</v>
      </c>
      <c r="E500" s="62" t="s">
        <v>602</v>
      </c>
      <c r="F500" s="30" t="s">
        <v>599</v>
      </c>
      <c r="G500" s="30"/>
      <c r="H500" s="77">
        <f>H501</f>
        <v>47</v>
      </c>
      <c r="I500" s="77">
        <f>I501</f>
        <v>-4</v>
      </c>
      <c r="J500" s="77">
        <f t="shared" si="59"/>
        <v>43</v>
      </c>
    </row>
    <row r="501" spans="2:10" ht="12.75">
      <c r="B501" s="36" t="s">
        <v>134</v>
      </c>
      <c r="C501" s="30" t="s">
        <v>374</v>
      </c>
      <c r="D501" s="30" t="s">
        <v>376</v>
      </c>
      <c r="E501" s="62" t="s">
        <v>602</v>
      </c>
      <c r="F501" s="30" t="s">
        <v>133</v>
      </c>
      <c r="G501" s="30"/>
      <c r="H501" s="77">
        <f>H502</f>
        <v>47</v>
      </c>
      <c r="I501" s="77">
        <f>I502</f>
        <v>-4</v>
      </c>
      <c r="J501" s="77">
        <f t="shared" si="59"/>
        <v>43</v>
      </c>
    </row>
    <row r="502" spans="2:10" ht="12.75">
      <c r="B502" s="36" t="s">
        <v>408</v>
      </c>
      <c r="C502" s="30" t="s">
        <v>374</v>
      </c>
      <c r="D502" s="30" t="s">
        <v>376</v>
      </c>
      <c r="E502" s="62" t="s">
        <v>602</v>
      </c>
      <c r="F502" s="30" t="s">
        <v>133</v>
      </c>
      <c r="G502" s="30">
        <v>2</v>
      </c>
      <c r="H502" s="77">
        <v>47</v>
      </c>
      <c r="I502" s="77">
        <v>-4</v>
      </c>
      <c r="J502" s="77">
        <f t="shared" si="59"/>
        <v>43</v>
      </c>
    </row>
    <row r="503" spans="2:10" ht="12.75" hidden="1">
      <c r="B503" s="36" t="s">
        <v>494</v>
      </c>
      <c r="C503" s="30" t="s">
        <v>374</v>
      </c>
      <c r="D503" s="30" t="s">
        <v>376</v>
      </c>
      <c r="E503" s="62" t="s">
        <v>602</v>
      </c>
      <c r="F503" s="30" t="s">
        <v>495</v>
      </c>
      <c r="G503" s="30"/>
      <c r="H503" s="77">
        <f>H504</f>
        <v>30</v>
      </c>
      <c r="I503" s="77">
        <f>I504</f>
        <v>-30</v>
      </c>
      <c r="J503" s="77">
        <f t="shared" si="59"/>
        <v>0</v>
      </c>
    </row>
    <row r="504" spans="2:10" ht="12.75" hidden="1">
      <c r="B504" s="36" t="s">
        <v>629</v>
      </c>
      <c r="C504" s="30" t="s">
        <v>374</v>
      </c>
      <c r="D504" s="30" t="s">
        <v>376</v>
      </c>
      <c r="E504" s="62" t="s">
        <v>602</v>
      </c>
      <c r="F504" s="30" t="s">
        <v>630</v>
      </c>
      <c r="G504" s="30"/>
      <c r="H504" s="77">
        <f>H505</f>
        <v>30</v>
      </c>
      <c r="I504" s="77">
        <f>I505</f>
        <v>-30</v>
      </c>
      <c r="J504" s="77">
        <f t="shared" si="59"/>
        <v>0</v>
      </c>
    </row>
    <row r="505" spans="2:10" ht="12.75" hidden="1">
      <c r="B505" s="36" t="s">
        <v>408</v>
      </c>
      <c r="C505" s="30" t="s">
        <v>374</v>
      </c>
      <c r="D505" s="30" t="s">
        <v>376</v>
      </c>
      <c r="E505" s="62" t="s">
        <v>602</v>
      </c>
      <c r="F505" s="30" t="s">
        <v>630</v>
      </c>
      <c r="G505" s="30">
        <v>2</v>
      </c>
      <c r="H505" s="77">
        <v>30</v>
      </c>
      <c r="I505" s="77">
        <v>-30</v>
      </c>
      <c r="J505" s="77">
        <f t="shared" si="59"/>
        <v>0</v>
      </c>
    </row>
    <row r="506" spans="2:10" ht="12.75">
      <c r="B506" s="36" t="s">
        <v>37</v>
      </c>
      <c r="C506" s="30" t="s">
        <v>374</v>
      </c>
      <c r="D506" s="30" t="s">
        <v>377</v>
      </c>
      <c r="E506" s="30"/>
      <c r="F506" s="30"/>
      <c r="G506" s="30"/>
      <c r="H506" s="77">
        <f>H507</f>
        <v>10961.900000000001</v>
      </c>
      <c r="I506" s="77">
        <f>I507</f>
        <v>-826.1</v>
      </c>
      <c r="J506" s="77">
        <f t="shared" si="59"/>
        <v>10135.800000000001</v>
      </c>
    </row>
    <row r="507" spans="2:10" ht="12.75">
      <c r="B507" s="43" t="s">
        <v>409</v>
      </c>
      <c r="C507" s="62">
        <v>1000</v>
      </c>
      <c r="D507" s="62">
        <v>1004</v>
      </c>
      <c r="E507" s="62" t="s">
        <v>410</v>
      </c>
      <c r="F507" s="29"/>
      <c r="G507" s="29"/>
      <c r="H507" s="77">
        <f>H508+H512+H516+H520+H524+H528+H532</f>
        <v>10961.900000000001</v>
      </c>
      <c r="I507" s="77">
        <f>I508+I512+I516+I520+I524+I528+I532</f>
        <v>-826.1</v>
      </c>
      <c r="J507" s="77">
        <f t="shared" si="59"/>
        <v>10135.800000000001</v>
      </c>
    </row>
    <row r="508" spans="2:10" ht="25.5">
      <c r="B508" s="43" t="s">
        <v>678</v>
      </c>
      <c r="C508" s="62">
        <v>1000</v>
      </c>
      <c r="D508" s="62">
        <v>1004</v>
      </c>
      <c r="E508" s="62" t="s">
        <v>603</v>
      </c>
      <c r="F508" s="29"/>
      <c r="G508" s="29"/>
      <c r="H508" s="77">
        <f aca="true" t="shared" si="62" ref="H508:I510">H509</f>
        <v>173.7</v>
      </c>
      <c r="I508" s="77">
        <f t="shared" si="62"/>
        <v>105</v>
      </c>
      <c r="J508" s="77">
        <f t="shared" si="59"/>
        <v>278.7</v>
      </c>
    </row>
    <row r="509" spans="2:10" ht="12.75">
      <c r="B509" s="36" t="s">
        <v>532</v>
      </c>
      <c r="C509" s="62">
        <v>1000</v>
      </c>
      <c r="D509" s="62">
        <v>1004</v>
      </c>
      <c r="E509" s="62" t="s">
        <v>603</v>
      </c>
      <c r="F509" s="30" t="s">
        <v>599</v>
      </c>
      <c r="G509" s="29"/>
      <c r="H509" s="77">
        <f t="shared" si="62"/>
        <v>173.7</v>
      </c>
      <c r="I509" s="77">
        <f t="shared" si="62"/>
        <v>105</v>
      </c>
      <c r="J509" s="77">
        <f t="shared" si="59"/>
        <v>278.7</v>
      </c>
    </row>
    <row r="510" spans="2:10" ht="12.75">
      <c r="B510" s="36" t="s">
        <v>23</v>
      </c>
      <c r="C510" s="62">
        <v>1000</v>
      </c>
      <c r="D510" s="62">
        <v>1004</v>
      </c>
      <c r="E510" s="62" t="s">
        <v>603</v>
      </c>
      <c r="F510" s="30" t="s">
        <v>632</v>
      </c>
      <c r="G510" s="30"/>
      <c r="H510" s="77">
        <f t="shared" si="62"/>
        <v>173.7</v>
      </c>
      <c r="I510" s="77">
        <f t="shared" si="62"/>
        <v>105</v>
      </c>
      <c r="J510" s="77">
        <f t="shared" si="59"/>
        <v>278.7</v>
      </c>
    </row>
    <row r="511" spans="2:10" ht="12.75">
      <c r="B511" s="36" t="s">
        <v>383</v>
      </c>
      <c r="C511" s="62">
        <v>1000</v>
      </c>
      <c r="D511" s="62">
        <v>1004</v>
      </c>
      <c r="E511" s="62" t="s">
        <v>603</v>
      </c>
      <c r="F511" s="30" t="s">
        <v>632</v>
      </c>
      <c r="G511" s="30" t="s">
        <v>400</v>
      </c>
      <c r="H511" s="77">
        <v>173.7</v>
      </c>
      <c r="I511" s="77">
        <v>105</v>
      </c>
      <c r="J511" s="77">
        <f t="shared" si="59"/>
        <v>278.7</v>
      </c>
    </row>
    <row r="512" spans="2:10" ht="25.5">
      <c r="B512" s="43" t="s">
        <v>677</v>
      </c>
      <c r="C512" s="62">
        <v>1000</v>
      </c>
      <c r="D512" s="62">
        <v>1004</v>
      </c>
      <c r="E512" s="44" t="s">
        <v>633</v>
      </c>
      <c r="F512" s="30"/>
      <c r="G512" s="30"/>
      <c r="H512" s="77">
        <f aca="true" t="shared" si="63" ref="H512:I514">H513</f>
        <v>6109.1</v>
      </c>
      <c r="I512" s="77">
        <f t="shared" si="63"/>
        <v>-349.1</v>
      </c>
      <c r="J512" s="77">
        <f t="shared" si="59"/>
        <v>5760</v>
      </c>
    </row>
    <row r="513" spans="2:10" ht="12.75">
      <c r="B513" s="43" t="s">
        <v>521</v>
      </c>
      <c r="C513" s="62">
        <v>1000</v>
      </c>
      <c r="D513" s="62">
        <v>1004</v>
      </c>
      <c r="E513" s="44" t="s">
        <v>633</v>
      </c>
      <c r="F513" s="30" t="s">
        <v>519</v>
      </c>
      <c r="G513" s="30"/>
      <c r="H513" s="77">
        <f t="shared" si="63"/>
        <v>6109.1</v>
      </c>
      <c r="I513" s="77">
        <f t="shared" si="63"/>
        <v>-349.1</v>
      </c>
      <c r="J513" s="77">
        <f t="shared" si="59"/>
        <v>5760</v>
      </c>
    </row>
    <row r="514" spans="2:10" ht="12.75">
      <c r="B514" s="43" t="s">
        <v>522</v>
      </c>
      <c r="C514" s="62">
        <v>1000</v>
      </c>
      <c r="D514" s="62">
        <v>1004</v>
      </c>
      <c r="E514" s="44" t="s">
        <v>633</v>
      </c>
      <c r="F514" s="30" t="s">
        <v>520</v>
      </c>
      <c r="G514" s="30"/>
      <c r="H514" s="77">
        <f t="shared" si="63"/>
        <v>6109.1</v>
      </c>
      <c r="I514" s="77">
        <f t="shared" si="63"/>
        <v>-349.1</v>
      </c>
      <c r="J514" s="77">
        <f t="shared" si="59"/>
        <v>5760</v>
      </c>
    </row>
    <row r="515" spans="2:10" ht="12.75">
      <c r="B515" s="36" t="s">
        <v>382</v>
      </c>
      <c r="C515" s="62">
        <v>1000</v>
      </c>
      <c r="D515" s="62">
        <v>1004</v>
      </c>
      <c r="E515" s="44" t="s">
        <v>633</v>
      </c>
      <c r="F515" s="30" t="s">
        <v>520</v>
      </c>
      <c r="G515" s="30">
        <v>3</v>
      </c>
      <c r="H515" s="77">
        <v>6109.1</v>
      </c>
      <c r="I515" s="77">
        <v>-349.1</v>
      </c>
      <c r="J515" s="77">
        <f t="shared" si="59"/>
        <v>5760</v>
      </c>
    </row>
    <row r="516" spans="2:10" ht="25.5">
      <c r="B516" s="43" t="s">
        <v>0</v>
      </c>
      <c r="C516" s="62">
        <v>1000</v>
      </c>
      <c r="D516" s="62">
        <v>1004</v>
      </c>
      <c r="E516" s="62" t="s">
        <v>604</v>
      </c>
      <c r="F516" s="29"/>
      <c r="G516" s="29"/>
      <c r="H516" s="77">
        <f aca="true" t="shared" si="64" ref="H516:I518">H517</f>
        <v>1365</v>
      </c>
      <c r="I516" s="77">
        <f t="shared" si="64"/>
        <v>-682.1</v>
      </c>
      <c r="J516" s="77">
        <f t="shared" si="59"/>
        <v>682.9</v>
      </c>
    </row>
    <row r="517" spans="2:10" ht="12.75">
      <c r="B517" s="36" t="s">
        <v>532</v>
      </c>
      <c r="C517" s="62">
        <v>1000</v>
      </c>
      <c r="D517" s="62">
        <v>1004</v>
      </c>
      <c r="E517" s="62" t="s">
        <v>604</v>
      </c>
      <c r="F517" s="30" t="s">
        <v>599</v>
      </c>
      <c r="G517" s="29"/>
      <c r="H517" s="77">
        <f t="shared" si="64"/>
        <v>1365</v>
      </c>
      <c r="I517" s="77">
        <f t="shared" si="64"/>
        <v>-682.1</v>
      </c>
      <c r="J517" s="77">
        <f t="shared" si="59"/>
        <v>682.9</v>
      </c>
    </row>
    <row r="518" spans="2:10" ht="12.75">
      <c r="B518" s="36" t="s">
        <v>134</v>
      </c>
      <c r="C518" s="62">
        <v>1000</v>
      </c>
      <c r="D518" s="62">
        <v>1004</v>
      </c>
      <c r="E518" s="62" t="s">
        <v>604</v>
      </c>
      <c r="F518" s="30" t="s">
        <v>133</v>
      </c>
      <c r="G518" s="29"/>
      <c r="H518" s="77">
        <f t="shared" si="64"/>
        <v>1365</v>
      </c>
      <c r="I518" s="77">
        <f t="shared" si="64"/>
        <v>-682.1</v>
      </c>
      <c r="J518" s="77">
        <f t="shared" si="59"/>
        <v>682.9</v>
      </c>
    </row>
    <row r="519" spans="2:10" ht="12.75">
      <c r="B519" s="36" t="s">
        <v>382</v>
      </c>
      <c r="C519" s="62">
        <v>1000</v>
      </c>
      <c r="D519" s="62">
        <v>1004</v>
      </c>
      <c r="E519" s="62" t="s">
        <v>604</v>
      </c>
      <c r="F519" s="30" t="s">
        <v>133</v>
      </c>
      <c r="G519" s="30">
        <v>3</v>
      </c>
      <c r="H519" s="77">
        <v>1365</v>
      </c>
      <c r="I519" s="77">
        <v>-682.1</v>
      </c>
      <c r="J519" s="77">
        <f t="shared" si="59"/>
        <v>682.9</v>
      </c>
    </row>
    <row r="520" spans="2:10" ht="38.25">
      <c r="B520" s="36" t="s">
        <v>448</v>
      </c>
      <c r="C520" s="62">
        <v>1000</v>
      </c>
      <c r="D520" s="62">
        <v>1004</v>
      </c>
      <c r="E520" s="62" t="s">
        <v>647</v>
      </c>
      <c r="F520" s="30"/>
      <c r="G520" s="30"/>
      <c r="H520" s="77">
        <f aca="true" t="shared" si="65" ref="H520:I522">H521</f>
        <v>45.2</v>
      </c>
      <c r="I520" s="77">
        <f t="shared" si="65"/>
        <v>0</v>
      </c>
      <c r="J520" s="77">
        <f t="shared" si="59"/>
        <v>45.2</v>
      </c>
    </row>
    <row r="521" spans="2:10" ht="12.75">
      <c r="B521" s="36" t="s">
        <v>532</v>
      </c>
      <c r="C521" s="62">
        <v>1000</v>
      </c>
      <c r="D521" s="62">
        <v>1004</v>
      </c>
      <c r="E521" s="62" t="s">
        <v>647</v>
      </c>
      <c r="F521" s="30" t="s">
        <v>599</v>
      </c>
      <c r="G521" s="29"/>
      <c r="H521" s="77">
        <f t="shared" si="65"/>
        <v>45.2</v>
      </c>
      <c r="I521" s="77">
        <f t="shared" si="65"/>
        <v>0</v>
      </c>
      <c r="J521" s="77">
        <f t="shared" si="59"/>
        <v>45.2</v>
      </c>
    </row>
    <row r="522" spans="2:10" ht="12.75">
      <c r="B522" s="36" t="s">
        <v>134</v>
      </c>
      <c r="C522" s="62">
        <v>1000</v>
      </c>
      <c r="D522" s="62">
        <v>1004</v>
      </c>
      <c r="E522" s="62" t="s">
        <v>647</v>
      </c>
      <c r="F522" s="30" t="s">
        <v>133</v>
      </c>
      <c r="G522" s="29"/>
      <c r="H522" s="77">
        <f t="shared" si="65"/>
        <v>45.2</v>
      </c>
      <c r="I522" s="77">
        <f t="shared" si="65"/>
        <v>0</v>
      </c>
      <c r="J522" s="77">
        <f t="shared" si="59"/>
        <v>45.2</v>
      </c>
    </row>
    <row r="523" spans="2:10" ht="12.75">
      <c r="B523" s="36" t="s">
        <v>382</v>
      </c>
      <c r="C523" s="62">
        <v>1000</v>
      </c>
      <c r="D523" s="62">
        <v>1004</v>
      </c>
      <c r="E523" s="62" t="s">
        <v>647</v>
      </c>
      <c r="F523" s="30" t="s">
        <v>133</v>
      </c>
      <c r="G523" s="30">
        <v>3</v>
      </c>
      <c r="H523" s="77">
        <v>45.2</v>
      </c>
      <c r="I523" s="77">
        <v>0</v>
      </c>
      <c r="J523" s="77">
        <f t="shared" si="59"/>
        <v>45.2</v>
      </c>
    </row>
    <row r="524" spans="2:10" ht="51">
      <c r="B524" s="43" t="s">
        <v>1</v>
      </c>
      <c r="C524" s="62">
        <v>1000</v>
      </c>
      <c r="D524" s="62">
        <v>1004</v>
      </c>
      <c r="E524" s="62" t="s">
        <v>605</v>
      </c>
      <c r="F524" s="29"/>
      <c r="G524" s="29"/>
      <c r="H524" s="77">
        <f aca="true" t="shared" si="66" ref="H524:I526">H525</f>
        <v>21.6</v>
      </c>
      <c r="I524" s="77">
        <f t="shared" si="66"/>
        <v>-13.9</v>
      </c>
      <c r="J524" s="77">
        <f t="shared" si="59"/>
        <v>7.700000000000001</v>
      </c>
    </row>
    <row r="525" spans="2:10" ht="12.75">
      <c r="B525" s="36" t="s">
        <v>532</v>
      </c>
      <c r="C525" s="62">
        <v>1000</v>
      </c>
      <c r="D525" s="62">
        <v>1004</v>
      </c>
      <c r="E525" s="62" t="s">
        <v>605</v>
      </c>
      <c r="F525" s="30" t="s">
        <v>599</v>
      </c>
      <c r="G525" s="30"/>
      <c r="H525" s="77">
        <f t="shared" si="66"/>
        <v>21.6</v>
      </c>
      <c r="I525" s="77">
        <f t="shared" si="66"/>
        <v>-13.9</v>
      </c>
      <c r="J525" s="77">
        <f t="shared" si="59"/>
        <v>7.700000000000001</v>
      </c>
    </row>
    <row r="526" spans="2:10" ht="12.75">
      <c r="B526" s="36" t="s">
        <v>134</v>
      </c>
      <c r="C526" s="62">
        <v>1000</v>
      </c>
      <c r="D526" s="62">
        <v>1004</v>
      </c>
      <c r="E526" s="62" t="s">
        <v>605</v>
      </c>
      <c r="F526" s="30" t="s">
        <v>133</v>
      </c>
      <c r="G526" s="30"/>
      <c r="H526" s="77">
        <f t="shared" si="66"/>
        <v>21.6</v>
      </c>
      <c r="I526" s="77">
        <f t="shared" si="66"/>
        <v>-13.9</v>
      </c>
      <c r="J526" s="77">
        <f t="shared" si="59"/>
        <v>7.700000000000001</v>
      </c>
    </row>
    <row r="527" spans="2:10" ht="12.75">
      <c r="B527" s="36" t="s">
        <v>382</v>
      </c>
      <c r="C527" s="62">
        <v>1000</v>
      </c>
      <c r="D527" s="62">
        <v>1004</v>
      </c>
      <c r="E527" s="62" t="s">
        <v>605</v>
      </c>
      <c r="F527" s="30" t="s">
        <v>133</v>
      </c>
      <c r="G527" s="30">
        <v>3</v>
      </c>
      <c r="H527" s="77">
        <v>21.6</v>
      </c>
      <c r="I527" s="77">
        <v>-13.9</v>
      </c>
      <c r="J527" s="77">
        <f t="shared" si="59"/>
        <v>7.700000000000001</v>
      </c>
    </row>
    <row r="528" spans="2:10" ht="25.5">
      <c r="B528" s="43" t="s">
        <v>2</v>
      </c>
      <c r="C528" s="62">
        <v>1000</v>
      </c>
      <c r="D528" s="62">
        <v>1004</v>
      </c>
      <c r="E528" s="62" t="s">
        <v>606</v>
      </c>
      <c r="F528" s="29"/>
      <c r="G528" s="29"/>
      <c r="H528" s="77">
        <f aca="true" t="shared" si="67" ref="H528:I530">H529</f>
        <v>3197.3</v>
      </c>
      <c r="I528" s="77">
        <f t="shared" si="67"/>
        <v>64</v>
      </c>
      <c r="J528" s="77">
        <f t="shared" si="59"/>
        <v>3261.3</v>
      </c>
    </row>
    <row r="529" spans="2:10" ht="12.75">
      <c r="B529" s="36" t="s">
        <v>532</v>
      </c>
      <c r="C529" s="62">
        <v>1000</v>
      </c>
      <c r="D529" s="62">
        <v>1004</v>
      </c>
      <c r="E529" s="62" t="s">
        <v>606</v>
      </c>
      <c r="F529" s="30" t="s">
        <v>599</v>
      </c>
      <c r="G529" s="30"/>
      <c r="H529" s="77">
        <f t="shared" si="67"/>
        <v>3197.3</v>
      </c>
      <c r="I529" s="77">
        <f t="shared" si="67"/>
        <v>64</v>
      </c>
      <c r="J529" s="77">
        <f t="shared" si="59"/>
        <v>3261.3</v>
      </c>
    </row>
    <row r="530" spans="2:10" ht="12.75">
      <c r="B530" s="36" t="s">
        <v>23</v>
      </c>
      <c r="C530" s="62">
        <v>1000</v>
      </c>
      <c r="D530" s="62">
        <v>1004</v>
      </c>
      <c r="E530" s="62" t="s">
        <v>606</v>
      </c>
      <c r="F530" s="30" t="s">
        <v>632</v>
      </c>
      <c r="G530" s="30"/>
      <c r="H530" s="77">
        <f t="shared" si="67"/>
        <v>3197.3</v>
      </c>
      <c r="I530" s="77">
        <f t="shared" si="67"/>
        <v>64</v>
      </c>
      <c r="J530" s="77">
        <f t="shared" si="59"/>
        <v>3261.3</v>
      </c>
    </row>
    <row r="531" spans="2:10" ht="12.75">
      <c r="B531" s="36" t="s">
        <v>382</v>
      </c>
      <c r="C531" s="62">
        <v>1000</v>
      </c>
      <c r="D531" s="62">
        <v>1004</v>
      </c>
      <c r="E531" s="62" t="s">
        <v>606</v>
      </c>
      <c r="F531" s="30" t="s">
        <v>632</v>
      </c>
      <c r="G531" s="30">
        <v>3</v>
      </c>
      <c r="H531" s="77">
        <v>3197.3</v>
      </c>
      <c r="I531" s="77">
        <v>64</v>
      </c>
      <c r="J531" s="77">
        <f t="shared" si="59"/>
        <v>3261.3</v>
      </c>
    </row>
    <row r="532" spans="2:10" ht="25.5">
      <c r="B532" s="43" t="s">
        <v>3</v>
      </c>
      <c r="C532" s="62">
        <v>1000</v>
      </c>
      <c r="D532" s="62">
        <v>1004</v>
      </c>
      <c r="E532" s="62" t="s">
        <v>607</v>
      </c>
      <c r="F532" s="30"/>
      <c r="G532" s="30"/>
      <c r="H532" s="77">
        <f aca="true" t="shared" si="68" ref="H532:I534">H533</f>
        <v>50</v>
      </c>
      <c r="I532" s="77">
        <f t="shared" si="68"/>
        <v>50</v>
      </c>
      <c r="J532" s="77">
        <f t="shared" si="59"/>
        <v>100</v>
      </c>
    </row>
    <row r="533" spans="2:10" ht="12.75">
      <c r="B533" s="36" t="s">
        <v>532</v>
      </c>
      <c r="C533" s="62">
        <v>1000</v>
      </c>
      <c r="D533" s="62">
        <v>1004</v>
      </c>
      <c r="E533" s="62" t="s">
        <v>607</v>
      </c>
      <c r="F533" s="30" t="s">
        <v>599</v>
      </c>
      <c r="G533" s="30"/>
      <c r="H533" s="77">
        <f t="shared" si="68"/>
        <v>50</v>
      </c>
      <c r="I533" s="77">
        <f t="shared" si="68"/>
        <v>50</v>
      </c>
      <c r="J533" s="77">
        <f t="shared" si="59"/>
        <v>100</v>
      </c>
    </row>
    <row r="534" spans="2:10" ht="12.75">
      <c r="B534" s="36" t="s">
        <v>23</v>
      </c>
      <c r="C534" s="62">
        <v>1000</v>
      </c>
      <c r="D534" s="62">
        <v>1004</v>
      </c>
      <c r="E534" s="62" t="s">
        <v>607</v>
      </c>
      <c r="F534" s="30" t="s">
        <v>632</v>
      </c>
      <c r="G534" s="30"/>
      <c r="H534" s="77">
        <f t="shared" si="68"/>
        <v>50</v>
      </c>
      <c r="I534" s="77">
        <f t="shared" si="68"/>
        <v>50</v>
      </c>
      <c r="J534" s="77">
        <f t="shared" si="59"/>
        <v>100</v>
      </c>
    </row>
    <row r="535" spans="2:10" ht="12.75">
      <c r="B535" s="36" t="s">
        <v>382</v>
      </c>
      <c r="C535" s="62">
        <v>1000</v>
      </c>
      <c r="D535" s="62">
        <v>1004</v>
      </c>
      <c r="E535" s="62" t="s">
        <v>607</v>
      </c>
      <c r="F535" s="30" t="s">
        <v>632</v>
      </c>
      <c r="G535" s="30">
        <v>3</v>
      </c>
      <c r="H535" s="77">
        <v>50</v>
      </c>
      <c r="I535" s="77">
        <v>50</v>
      </c>
      <c r="J535" s="77">
        <f t="shared" si="59"/>
        <v>100</v>
      </c>
    </row>
    <row r="536" spans="2:10" ht="12.75">
      <c r="B536" s="36" t="s">
        <v>320</v>
      </c>
      <c r="C536" s="30" t="s">
        <v>374</v>
      </c>
      <c r="D536" s="30" t="s">
        <v>378</v>
      </c>
      <c r="E536" s="30"/>
      <c r="F536" s="30"/>
      <c r="G536" s="30"/>
      <c r="H536" s="77">
        <f>H537</f>
        <v>919.6999999999999</v>
      </c>
      <c r="I536" s="77">
        <f>I537</f>
        <v>22.9</v>
      </c>
      <c r="J536" s="77">
        <f t="shared" si="59"/>
        <v>942.5999999999999</v>
      </c>
    </row>
    <row r="537" spans="2:10" ht="12.75">
      <c r="B537" s="43" t="s">
        <v>409</v>
      </c>
      <c r="C537" s="30" t="s">
        <v>374</v>
      </c>
      <c r="D537" s="30" t="s">
        <v>378</v>
      </c>
      <c r="E537" s="62" t="s">
        <v>410</v>
      </c>
      <c r="F537" s="30"/>
      <c r="G537" s="30"/>
      <c r="H537" s="77">
        <f>H538</f>
        <v>919.6999999999999</v>
      </c>
      <c r="I537" s="77">
        <f>I538</f>
        <v>22.9</v>
      </c>
      <c r="J537" s="77">
        <f t="shared" si="59"/>
        <v>942.5999999999999</v>
      </c>
    </row>
    <row r="538" spans="2:10" ht="12.75">
      <c r="B538" s="36" t="s">
        <v>4</v>
      </c>
      <c r="C538" s="30" t="s">
        <v>374</v>
      </c>
      <c r="D538" s="30" t="s">
        <v>378</v>
      </c>
      <c r="E538" s="30" t="s">
        <v>608</v>
      </c>
      <c r="F538" s="30"/>
      <c r="G538" s="30"/>
      <c r="H538" s="77">
        <f>H539+H543</f>
        <v>919.6999999999999</v>
      </c>
      <c r="I538" s="77">
        <f>I539+I543+I546</f>
        <v>22.9</v>
      </c>
      <c r="J538" s="77">
        <f t="shared" si="59"/>
        <v>942.5999999999999</v>
      </c>
    </row>
    <row r="539" spans="2:10" ht="25.5">
      <c r="B539" s="36" t="s">
        <v>412</v>
      </c>
      <c r="C539" s="30" t="s">
        <v>374</v>
      </c>
      <c r="D539" s="30" t="s">
        <v>378</v>
      </c>
      <c r="E539" s="30" t="s">
        <v>608</v>
      </c>
      <c r="F539" s="30" t="s">
        <v>214</v>
      </c>
      <c r="G539" s="30"/>
      <c r="H539" s="77">
        <f>H540</f>
        <v>881.9</v>
      </c>
      <c r="I539" s="77">
        <f>I540</f>
        <v>0.20000000000000107</v>
      </c>
      <c r="J539" s="77">
        <f t="shared" si="59"/>
        <v>882.1</v>
      </c>
    </row>
    <row r="540" spans="2:10" ht="12.75">
      <c r="B540" s="36" t="s">
        <v>413</v>
      </c>
      <c r="C540" s="30" t="s">
        <v>374</v>
      </c>
      <c r="D540" s="30" t="s">
        <v>378</v>
      </c>
      <c r="E540" s="30" t="s">
        <v>608</v>
      </c>
      <c r="F540" s="30" t="s">
        <v>414</v>
      </c>
      <c r="G540" s="30"/>
      <c r="H540" s="77">
        <f>H541+H542</f>
        <v>881.9</v>
      </c>
      <c r="I540" s="77">
        <f>I541+I542</f>
        <v>0.20000000000000107</v>
      </c>
      <c r="J540" s="77">
        <f t="shared" si="59"/>
        <v>882.1</v>
      </c>
    </row>
    <row r="541" spans="2:10" ht="12.75">
      <c r="B541" s="36" t="s">
        <v>408</v>
      </c>
      <c r="C541" s="30" t="s">
        <v>374</v>
      </c>
      <c r="D541" s="30" t="s">
        <v>378</v>
      </c>
      <c r="E541" s="30" t="s">
        <v>608</v>
      </c>
      <c r="F541" s="30" t="s">
        <v>414</v>
      </c>
      <c r="G541" s="30" t="s">
        <v>397</v>
      </c>
      <c r="H541" s="77">
        <v>109</v>
      </c>
      <c r="I541" s="70">
        <v>11.3</v>
      </c>
      <c r="J541" s="77">
        <f t="shared" si="59"/>
        <v>120.3</v>
      </c>
    </row>
    <row r="542" spans="2:10" ht="12.75">
      <c r="B542" s="36" t="s">
        <v>382</v>
      </c>
      <c r="C542" s="30" t="s">
        <v>374</v>
      </c>
      <c r="D542" s="30" t="s">
        <v>378</v>
      </c>
      <c r="E542" s="30" t="s">
        <v>608</v>
      </c>
      <c r="F542" s="30" t="s">
        <v>414</v>
      </c>
      <c r="G542" s="30">
        <v>3</v>
      </c>
      <c r="H542" s="77">
        <v>772.9</v>
      </c>
      <c r="I542" s="70">
        <v>-11.1</v>
      </c>
      <c r="J542" s="77">
        <f t="shared" si="59"/>
        <v>761.8</v>
      </c>
    </row>
    <row r="543" spans="2:10" ht="12.75">
      <c r="B543" s="43" t="s">
        <v>419</v>
      </c>
      <c r="C543" s="30" t="s">
        <v>374</v>
      </c>
      <c r="D543" s="30" t="s">
        <v>378</v>
      </c>
      <c r="E543" s="30" t="s">
        <v>608</v>
      </c>
      <c r="F543" s="30" t="s">
        <v>420</v>
      </c>
      <c r="G543" s="30"/>
      <c r="H543" s="77">
        <f>H544</f>
        <v>37.8</v>
      </c>
      <c r="I543" s="70">
        <f>I544</f>
        <v>11.1</v>
      </c>
      <c r="J543" s="77">
        <f t="shared" si="59"/>
        <v>48.9</v>
      </c>
    </row>
    <row r="544" spans="2:10" ht="12.75">
      <c r="B544" s="43" t="s">
        <v>421</v>
      </c>
      <c r="C544" s="30" t="s">
        <v>374</v>
      </c>
      <c r="D544" s="30" t="s">
        <v>378</v>
      </c>
      <c r="E544" s="30" t="s">
        <v>608</v>
      </c>
      <c r="F544" s="30" t="s">
        <v>422</v>
      </c>
      <c r="G544" s="30"/>
      <c r="H544" s="77">
        <f>H545</f>
        <v>37.8</v>
      </c>
      <c r="I544" s="70">
        <f>I545</f>
        <v>11.1</v>
      </c>
      <c r="J544" s="77">
        <f t="shared" si="59"/>
        <v>48.9</v>
      </c>
    </row>
    <row r="545" spans="2:10" ht="12.75">
      <c r="B545" s="36" t="s">
        <v>382</v>
      </c>
      <c r="C545" s="30" t="s">
        <v>374</v>
      </c>
      <c r="D545" s="30" t="s">
        <v>378</v>
      </c>
      <c r="E545" s="30" t="s">
        <v>608</v>
      </c>
      <c r="F545" s="30" t="s">
        <v>422</v>
      </c>
      <c r="G545" s="30">
        <v>3</v>
      </c>
      <c r="H545" s="77">
        <v>37.8</v>
      </c>
      <c r="I545" s="70">
        <v>11.1</v>
      </c>
      <c r="J545" s="77">
        <f t="shared" si="59"/>
        <v>48.9</v>
      </c>
    </row>
    <row r="546" spans="2:10" ht="12.75">
      <c r="B546" s="43" t="s">
        <v>424</v>
      </c>
      <c r="C546" s="30" t="s">
        <v>374</v>
      </c>
      <c r="D546" s="30" t="s">
        <v>378</v>
      </c>
      <c r="E546" s="30" t="s">
        <v>608</v>
      </c>
      <c r="F546" s="30" t="s">
        <v>98</v>
      </c>
      <c r="G546" s="30"/>
      <c r="H546" s="77"/>
      <c r="I546" s="70">
        <f>I547</f>
        <v>11.6</v>
      </c>
      <c r="J546" s="77">
        <f t="shared" si="59"/>
        <v>11.6</v>
      </c>
    </row>
    <row r="547" spans="2:10" ht="12.75">
      <c r="B547" s="43" t="s">
        <v>425</v>
      </c>
      <c r="C547" s="30" t="s">
        <v>374</v>
      </c>
      <c r="D547" s="30" t="s">
        <v>378</v>
      </c>
      <c r="E547" s="30" t="s">
        <v>608</v>
      </c>
      <c r="F547" s="30" t="s">
        <v>426</v>
      </c>
      <c r="G547" s="30"/>
      <c r="H547" s="77"/>
      <c r="I547" s="70">
        <f>I548</f>
        <v>11.6</v>
      </c>
      <c r="J547" s="77">
        <f>H547+I547</f>
        <v>11.6</v>
      </c>
    </row>
    <row r="548" spans="2:10" ht="12.75">
      <c r="B548" s="36" t="s">
        <v>408</v>
      </c>
      <c r="C548" s="30" t="s">
        <v>374</v>
      </c>
      <c r="D548" s="30" t="s">
        <v>378</v>
      </c>
      <c r="E548" s="30" t="s">
        <v>608</v>
      </c>
      <c r="F548" s="30" t="s">
        <v>426</v>
      </c>
      <c r="G548" s="30" t="s">
        <v>397</v>
      </c>
      <c r="H548" s="77"/>
      <c r="I548" s="70">
        <v>11.6</v>
      </c>
      <c r="J548" s="77">
        <f>H548+I548</f>
        <v>11.6</v>
      </c>
    </row>
    <row r="549" spans="2:10" ht="12.75">
      <c r="B549" s="49" t="s">
        <v>36</v>
      </c>
      <c r="C549" s="29" t="s">
        <v>379</v>
      </c>
      <c r="D549" s="29"/>
      <c r="E549" s="29"/>
      <c r="F549" s="29"/>
      <c r="G549" s="29"/>
      <c r="H549" s="85">
        <f>H551</f>
        <v>76.7</v>
      </c>
      <c r="I549" s="85">
        <f>I551</f>
        <v>-27</v>
      </c>
      <c r="J549" s="85">
        <f aca="true" t="shared" si="69" ref="J549:J579">H549+I549</f>
        <v>49.7</v>
      </c>
    </row>
    <row r="550" spans="2:10" ht="12.75">
      <c r="B550" s="49" t="s">
        <v>408</v>
      </c>
      <c r="C550" s="29"/>
      <c r="D550" s="29"/>
      <c r="E550" s="29"/>
      <c r="F550" s="29"/>
      <c r="G550" s="29" t="s">
        <v>397</v>
      </c>
      <c r="H550" s="85">
        <f>H556</f>
        <v>76.7</v>
      </c>
      <c r="I550" s="85">
        <f>I556</f>
        <v>-27</v>
      </c>
      <c r="J550" s="85">
        <f t="shared" si="69"/>
        <v>49.7</v>
      </c>
    </row>
    <row r="551" spans="2:10" ht="12.75">
      <c r="B551" s="36" t="s">
        <v>283</v>
      </c>
      <c r="C551" s="30" t="s">
        <v>379</v>
      </c>
      <c r="D551" s="30" t="s">
        <v>282</v>
      </c>
      <c r="E551" s="30"/>
      <c r="F551" s="30"/>
      <c r="G551" s="30"/>
      <c r="H551" s="77">
        <f aca="true" t="shared" si="70" ref="H551:I555">H552</f>
        <v>76.7</v>
      </c>
      <c r="I551" s="77">
        <f t="shared" si="70"/>
        <v>-27</v>
      </c>
      <c r="J551" s="77">
        <f t="shared" si="69"/>
        <v>49.7</v>
      </c>
    </row>
    <row r="552" spans="2:10" ht="12.75">
      <c r="B552" s="36" t="s">
        <v>609</v>
      </c>
      <c r="C552" s="30" t="s">
        <v>379</v>
      </c>
      <c r="D552" s="30" t="s">
        <v>282</v>
      </c>
      <c r="E552" s="30" t="s">
        <v>610</v>
      </c>
      <c r="F552" s="30"/>
      <c r="G552" s="30"/>
      <c r="H552" s="77">
        <f t="shared" si="70"/>
        <v>76.7</v>
      </c>
      <c r="I552" s="77">
        <f t="shared" si="70"/>
        <v>-27</v>
      </c>
      <c r="J552" s="77">
        <f t="shared" si="69"/>
        <v>49.7</v>
      </c>
    </row>
    <row r="553" spans="2:10" ht="12.75">
      <c r="B553" s="43" t="s">
        <v>611</v>
      </c>
      <c r="C553" s="30" t="s">
        <v>379</v>
      </c>
      <c r="D553" s="30" t="s">
        <v>282</v>
      </c>
      <c r="E553" s="30" t="s">
        <v>612</v>
      </c>
      <c r="F553" s="19"/>
      <c r="G553" s="30"/>
      <c r="H553" s="77">
        <f t="shared" si="70"/>
        <v>76.7</v>
      </c>
      <c r="I553" s="77">
        <f t="shared" si="70"/>
        <v>-27</v>
      </c>
      <c r="J553" s="77">
        <f t="shared" si="69"/>
        <v>49.7</v>
      </c>
    </row>
    <row r="554" spans="2:10" ht="12.75">
      <c r="B554" s="43" t="s">
        <v>419</v>
      </c>
      <c r="C554" s="30" t="s">
        <v>379</v>
      </c>
      <c r="D554" s="30" t="s">
        <v>282</v>
      </c>
      <c r="E554" s="30" t="s">
        <v>612</v>
      </c>
      <c r="F554" s="30" t="s">
        <v>420</v>
      </c>
      <c r="G554" s="30"/>
      <c r="H554" s="77">
        <f t="shared" si="70"/>
        <v>76.7</v>
      </c>
      <c r="I554" s="77">
        <f t="shared" si="70"/>
        <v>-27</v>
      </c>
      <c r="J554" s="77">
        <f t="shared" si="69"/>
        <v>49.7</v>
      </c>
    </row>
    <row r="555" spans="2:10" ht="12.75">
      <c r="B555" s="43" t="s">
        <v>421</v>
      </c>
      <c r="C555" s="30" t="s">
        <v>379</v>
      </c>
      <c r="D555" s="30" t="s">
        <v>282</v>
      </c>
      <c r="E555" s="30" t="s">
        <v>612</v>
      </c>
      <c r="F555" s="30" t="s">
        <v>422</v>
      </c>
      <c r="G555" s="30"/>
      <c r="H555" s="77">
        <f t="shared" si="70"/>
        <v>76.7</v>
      </c>
      <c r="I555" s="77">
        <f t="shared" si="70"/>
        <v>-27</v>
      </c>
      <c r="J555" s="77">
        <f t="shared" si="69"/>
        <v>49.7</v>
      </c>
    </row>
    <row r="556" spans="2:10" ht="12.75">
      <c r="B556" s="36" t="s">
        <v>408</v>
      </c>
      <c r="C556" s="30" t="s">
        <v>379</v>
      </c>
      <c r="D556" s="30" t="s">
        <v>282</v>
      </c>
      <c r="E556" s="30" t="s">
        <v>612</v>
      </c>
      <c r="F556" s="30" t="s">
        <v>422</v>
      </c>
      <c r="G556" s="30">
        <v>2</v>
      </c>
      <c r="H556" s="77">
        <v>76.7</v>
      </c>
      <c r="I556" s="77">
        <v>-27</v>
      </c>
      <c r="J556" s="77">
        <f t="shared" si="69"/>
        <v>49.7</v>
      </c>
    </row>
    <row r="557" spans="2:10" ht="12.75">
      <c r="B557" s="49" t="s">
        <v>49</v>
      </c>
      <c r="C557" s="29" t="s">
        <v>41</v>
      </c>
      <c r="D557" s="29"/>
      <c r="E557" s="29"/>
      <c r="F557" s="29"/>
      <c r="G557" s="29"/>
      <c r="H557" s="85">
        <f>H559</f>
        <v>10.4</v>
      </c>
      <c r="I557" s="85">
        <f>I559</f>
        <v>0</v>
      </c>
      <c r="J557" s="85">
        <f t="shared" si="69"/>
        <v>10.4</v>
      </c>
    </row>
    <row r="558" spans="2:10" ht="12.75">
      <c r="B558" s="49" t="s">
        <v>408</v>
      </c>
      <c r="C558" s="29"/>
      <c r="D558" s="29"/>
      <c r="E558" s="29"/>
      <c r="F558" s="29"/>
      <c r="G558" s="29" t="s">
        <v>397</v>
      </c>
      <c r="H558" s="85">
        <f>H564</f>
        <v>10.4</v>
      </c>
      <c r="I558" s="85">
        <f>I564</f>
        <v>0</v>
      </c>
      <c r="J558" s="85">
        <f t="shared" si="69"/>
        <v>10.4</v>
      </c>
    </row>
    <row r="559" spans="2:10" ht="12.75">
      <c r="B559" s="36" t="s">
        <v>51</v>
      </c>
      <c r="C559" s="30" t="s">
        <v>41</v>
      </c>
      <c r="D559" s="30" t="s">
        <v>50</v>
      </c>
      <c r="E559" s="30"/>
      <c r="F559" s="30"/>
      <c r="G559" s="30"/>
      <c r="H559" s="77">
        <f aca="true" t="shared" si="71" ref="H559:I563">H560</f>
        <v>10.4</v>
      </c>
      <c r="I559" s="77">
        <f t="shared" si="71"/>
        <v>0</v>
      </c>
      <c r="J559" s="77">
        <f t="shared" si="69"/>
        <v>10.4</v>
      </c>
    </row>
    <row r="560" spans="2:10" ht="12.75">
      <c r="B560" s="43" t="s">
        <v>409</v>
      </c>
      <c r="C560" s="30" t="s">
        <v>41</v>
      </c>
      <c r="D560" s="30" t="s">
        <v>50</v>
      </c>
      <c r="E560" s="30" t="s">
        <v>410</v>
      </c>
      <c r="F560" s="30"/>
      <c r="G560" s="30"/>
      <c r="H560" s="77">
        <f t="shared" si="71"/>
        <v>10.4</v>
      </c>
      <c r="I560" s="77">
        <f t="shared" si="71"/>
        <v>0</v>
      </c>
      <c r="J560" s="77">
        <f t="shared" si="69"/>
        <v>10.4</v>
      </c>
    </row>
    <row r="561" spans="2:10" ht="12.75">
      <c r="B561" s="36" t="s">
        <v>5</v>
      </c>
      <c r="C561" s="30" t="s">
        <v>41</v>
      </c>
      <c r="D561" s="30" t="s">
        <v>50</v>
      </c>
      <c r="E561" s="30" t="s">
        <v>242</v>
      </c>
      <c r="F561" s="30"/>
      <c r="G561" s="30"/>
      <c r="H561" s="77">
        <f t="shared" si="71"/>
        <v>10.4</v>
      </c>
      <c r="I561" s="77">
        <f t="shared" si="71"/>
        <v>0</v>
      </c>
      <c r="J561" s="77">
        <f t="shared" si="69"/>
        <v>10.4</v>
      </c>
    </row>
    <row r="562" spans="2:10" ht="12.75">
      <c r="B562" s="43" t="s">
        <v>613</v>
      </c>
      <c r="C562" s="30" t="s">
        <v>41</v>
      </c>
      <c r="D562" s="30" t="s">
        <v>50</v>
      </c>
      <c r="E562" s="30" t="s">
        <v>242</v>
      </c>
      <c r="F562" s="30" t="s">
        <v>614</v>
      </c>
      <c r="G562" s="30"/>
      <c r="H562" s="77">
        <f t="shared" si="71"/>
        <v>10.4</v>
      </c>
      <c r="I562" s="77">
        <f t="shared" si="71"/>
        <v>0</v>
      </c>
      <c r="J562" s="77">
        <f t="shared" si="69"/>
        <v>10.4</v>
      </c>
    </row>
    <row r="563" spans="2:10" ht="12.75">
      <c r="B563" s="36" t="s">
        <v>245</v>
      </c>
      <c r="C563" s="30" t="s">
        <v>41</v>
      </c>
      <c r="D563" s="30" t="s">
        <v>50</v>
      </c>
      <c r="E563" s="30" t="s">
        <v>242</v>
      </c>
      <c r="F563" s="30" t="s">
        <v>244</v>
      </c>
      <c r="G563" s="30"/>
      <c r="H563" s="77">
        <f t="shared" si="71"/>
        <v>10.4</v>
      </c>
      <c r="I563" s="77">
        <f t="shared" si="71"/>
        <v>0</v>
      </c>
      <c r="J563" s="77">
        <f t="shared" si="69"/>
        <v>10.4</v>
      </c>
    </row>
    <row r="564" spans="2:10" ht="12.75">
      <c r="B564" s="36" t="s">
        <v>408</v>
      </c>
      <c r="C564" s="30" t="s">
        <v>41</v>
      </c>
      <c r="D564" s="30" t="s">
        <v>50</v>
      </c>
      <c r="E564" s="30" t="s">
        <v>242</v>
      </c>
      <c r="F564" s="30" t="s">
        <v>244</v>
      </c>
      <c r="G564" s="30">
        <v>2</v>
      </c>
      <c r="H564" s="77">
        <v>10.4</v>
      </c>
      <c r="I564" s="77">
        <v>0</v>
      </c>
      <c r="J564" s="77">
        <f t="shared" si="69"/>
        <v>10.4</v>
      </c>
    </row>
    <row r="565" spans="2:10" ht="12.75">
      <c r="B565" s="49" t="s">
        <v>334</v>
      </c>
      <c r="C565" s="29" t="s">
        <v>333</v>
      </c>
      <c r="D565" s="29"/>
      <c r="E565" s="29"/>
      <c r="F565" s="29"/>
      <c r="G565" s="29"/>
      <c r="H565" s="85">
        <f>H568+H574</f>
        <v>8527.199999999999</v>
      </c>
      <c r="I565" s="85">
        <f>I568+I574</f>
        <v>0</v>
      </c>
      <c r="J565" s="85">
        <f t="shared" si="69"/>
        <v>8527.199999999999</v>
      </c>
    </row>
    <row r="566" spans="2:10" ht="12.75">
      <c r="B566" s="41" t="s">
        <v>408</v>
      </c>
      <c r="C566" s="42"/>
      <c r="D566" s="42"/>
      <c r="E566" s="42"/>
      <c r="F566" s="42"/>
      <c r="G566" s="42">
        <v>2</v>
      </c>
      <c r="H566" s="85">
        <f>H579</f>
        <v>648.8</v>
      </c>
      <c r="I566" s="85">
        <f>I579</f>
        <v>0</v>
      </c>
      <c r="J566" s="85">
        <f t="shared" si="69"/>
        <v>648.8</v>
      </c>
    </row>
    <row r="567" spans="2:10" ht="12.75">
      <c r="B567" s="41" t="s">
        <v>382</v>
      </c>
      <c r="C567" s="42"/>
      <c r="D567" s="42"/>
      <c r="E567" s="42"/>
      <c r="F567" s="42"/>
      <c r="G567" s="42">
        <v>3</v>
      </c>
      <c r="H567" s="85">
        <f>H573</f>
        <v>7878.4</v>
      </c>
      <c r="I567" s="85">
        <f>I573</f>
        <v>0</v>
      </c>
      <c r="J567" s="85">
        <f t="shared" si="69"/>
        <v>7878.4</v>
      </c>
    </row>
    <row r="568" spans="2:10" ht="12.75">
      <c r="B568" s="36" t="s">
        <v>336</v>
      </c>
      <c r="C568" s="30" t="s">
        <v>333</v>
      </c>
      <c r="D568" s="30" t="s">
        <v>335</v>
      </c>
      <c r="E568" s="30"/>
      <c r="F568" s="30"/>
      <c r="G568" s="30"/>
      <c r="H568" s="77">
        <f aca="true" t="shared" si="72" ref="H568:I572">H569</f>
        <v>7878.4</v>
      </c>
      <c r="I568" s="77">
        <f t="shared" si="72"/>
        <v>0</v>
      </c>
      <c r="J568" s="77">
        <f t="shared" si="69"/>
        <v>7878.4</v>
      </c>
    </row>
    <row r="569" spans="2:10" ht="12.75">
      <c r="B569" s="43" t="s">
        <v>409</v>
      </c>
      <c r="C569" s="30" t="s">
        <v>333</v>
      </c>
      <c r="D569" s="30" t="s">
        <v>335</v>
      </c>
      <c r="E569" s="30" t="s">
        <v>410</v>
      </c>
      <c r="F569" s="30"/>
      <c r="G569" s="30"/>
      <c r="H569" s="77">
        <f t="shared" si="72"/>
        <v>7878.4</v>
      </c>
      <c r="I569" s="77">
        <f t="shared" si="72"/>
        <v>0</v>
      </c>
      <c r="J569" s="77">
        <f t="shared" si="69"/>
        <v>7878.4</v>
      </c>
    </row>
    <row r="570" spans="2:10" ht="25.5">
      <c r="B570" s="36" t="s">
        <v>6</v>
      </c>
      <c r="C570" s="30" t="s">
        <v>333</v>
      </c>
      <c r="D570" s="30" t="s">
        <v>335</v>
      </c>
      <c r="E570" s="30" t="s">
        <v>615</v>
      </c>
      <c r="F570" s="30"/>
      <c r="G570" s="30"/>
      <c r="H570" s="77">
        <f t="shared" si="72"/>
        <v>7878.4</v>
      </c>
      <c r="I570" s="77">
        <f t="shared" si="72"/>
        <v>0</v>
      </c>
      <c r="J570" s="77">
        <f t="shared" si="69"/>
        <v>7878.4</v>
      </c>
    </row>
    <row r="571" spans="2:10" ht="12.75">
      <c r="B571" s="47" t="s">
        <v>253</v>
      </c>
      <c r="C571" s="30" t="s">
        <v>333</v>
      </c>
      <c r="D571" s="30" t="s">
        <v>335</v>
      </c>
      <c r="E571" s="30" t="s">
        <v>615</v>
      </c>
      <c r="F571" s="30" t="s">
        <v>487</v>
      </c>
      <c r="G571" s="30"/>
      <c r="H571" s="77">
        <f t="shared" si="72"/>
        <v>7878.4</v>
      </c>
      <c r="I571" s="77">
        <f t="shared" si="72"/>
        <v>0</v>
      </c>
      <c r="J571" s="77">
        <f t="shared" si="69"/>
        <v>7878.4</v>
      </c>
    </row>
    <row r="572" spans="2:10" ht="12.75">
      <c r="B572" s="47" t="s">
        <v>247</v>
      </c>
      <c r="C572" s="30" t="s">
        <v>333</v>
      </c>
      <c r="D572" s="30" t="s">
        <v>335</v>
      </c>
      <c r="E572" s="30" t="s">
        <v>615</v>
      </c>
      <c r="F572" s="30" t="s">
        <v>246</v>
      </c>
      <c r="G572" s="30"/>
      <c r="H572" s="77">
        <f t="shared" si="72"/>
        <v>7878.4</v>
      </c>
      <c r="I572" s="77">
        <f t="shared" si="72"/>
        <v>0</v>
      </c>
      <c r="J572" s="77">
        <f t="shared" si="69"/>
        <v>7878.4</v>
      </c>
    </row>
    <row r="573" spans="2:10" ht="12.75">
      <c r="B573" s="47" t="s">
        <v>382</v>
      </c>
      <c r="C573" s="30" t="s">
        <v>333</v>
      </c>
      <c r="D573" s="30" t="s">
        <v>335</v>
      </c>
      <c r="E573" s="30" t="s">
        <v>615</v>
      </c>
      <c r="F573" s="30" t="s">
        <v>246</v>
      </c>
      <c r="G573" s="30">
        <v>3</v>
      </c>
      <c r="H573" s="77">
        <v>7878.4</v>
      </c>
      <c r="I573" s="77">
        <v>0</v>
      </c>
      <c r="J573" s="77">
        <f t="shared" si="69"/>
        <v>7878.4</v>
      </c>
    </row>
    <row r="574" spans="2:10" ht="12.75">
      <c r="B574" s="36" t="s">
        <v>338</v>
      </c>
      <c r="C574" s="30" t="s">
        <v>333</v>
      </c>
      <c r="D574" s="30" t="s">
        <v>337</v>
      </c>
      <c r="E574" s="30"/>
      <c r="F574" s="30"/>
      <c r="G574" s="30"/>
      <c r="H574" s="77">
        <f aca="true" t="shared" si="73" ref="H574:I578">H575</f>
        <v>648.8</v>
      </c>
      <c r="I574" s="77">
        <f t="shared" si="73"/>
        <v>0</v>
      </c>
      <c r="J574" s="77">
        <f t="shared" si="69"/>
        <v>648.8</v>
      </c>
    </row>
    <row r="575" spans="2:10" ht="12.75">
      <c r="B575" s="43" t="s">
        <v>409</v>
      </c>
      <c r="C575" s="30" t="s">
        <v>333</v>
      </c>
      <c r="D575" s="30" t="s">
        <v>337</v>
      </c>
      <c r="E575" s="30" t="s">
        <v>410</v>
      </c>
      <c r="F575" s="30"/>
      <c r="G575" s="30"/>
      <c r="H575" s="77">
        <f t="shared" si="73"/>
        <v>648.8</v>
      </c>
      <c r="I575" s="77">
        <f t="shared" si="73"/>
        <v>0</v>
      </c>
      <c r="J575" s="77">
        <f t="shared" si="69"/>
        <v>648.8</v>
      </c>
    </row>
    <row r="576" spans="2:10" ht="12.75">
      <c r="B576" s="36" t="s">
        <v>7</v>
      </c>
      <c r="C576" s="30" t="s">
        <v>333</v>
      </c>
      <c r="D576" s="30" t="s">
        <v>337</v>
      </c>
      <c r="E576" s="30" t="s">
        <v>616</v>
      </c>
      <c r="F576" s="30"/>
      <c r="G576" s="30"/>
      <c r="H576" s="77">
        <f t="shared" si="73"/>
        <v>648.8</v>
      </c>
      <c r="I576" s="77">
        <f t="shared" si="73"/>
        <v>0</v>
      </c>
      <c r="J576" s="77">
        <f t="shared" si="69"/>
        <v>648.8</v>
      </c>
    </row>
    <row r="577" spans="2:10" ht="12.75">
      <c r="B577" s="47" t="s">
        <v>253</v>
      </c>
      <c r="C577" s="30" t="s">
        <v>333</v>
      </c>
      <c r="D577" s="30" t="s">
        <v>337</v>
      </c>
      <c r="E577" s="30" t="s">
        <v>616</v>
      </c>
      <c r="F577" s="30" t="s">
        <v>487</v>
      </c>
      <c r="G577" s="30"/>
      <c r="H577" s="77">
        <f t="shared" si="73"/>
        <v>648.8</v>
      </c>
      <c r="I577" s="77">
        <f t="shared" si="73"/>
        <v>0</v>
      </c>
      <c r="J577" s="77">
        <f t="shared" si="69"/>
        <v>648.8</v>
      </c>
    </row>
    <row r="578" spans="2:10" ht="12.75">
      <c r="B578" s="47" t="s">
        <v>249</v>
      </c>
      <c r="C578" s="30" t="s">
        <v>333</v>
      </c>
      <c r="D578" s="30" t="s">
        <v>337</v>
      </c>
      <c r="E578" s="30" t="s">
        <v>616</v>
      </c>
      <c r="F578" s="30" t="s">
        <v>248</v>
      </c>
      <c r="G578" s="30"/>
      <c r="H578" s="77">
        <f t="shared" si="73"/>
        <v>648.8</v>
      </c>
      <c r="I578" s="77">
        <f t="shared" si="73"/>
        <v>0</v>
      </c>
      <c r="J578" s="77">
        <f t="shared" si="69"/>
        <v>648.8</v>
      </c>
    </row>
    <row r="579" spans="2:10" ht="12.75">
      <c r="B579" s="47" t="s">
        <v>408</v>
      </c>
      <c r="C579" s="30" t="s">
        <v>333</v>
      </c>
      <c r="D579" s="30" t="s">
        <v>337</v>
      </c>
      <c r="E579" s="30" t="s">
        <v>616</v>
      </c>
      <c r="F579" s="30" t="s">
        <v>248</v>
      </c>
      <c r="G579" s="30">
        <v>2</v>
      </c>
      <c r="H579" s="77">
        <v>648.8</v>
      </c>
      <c r="I579" s="77">
        <v>0</v>
      </c>
      <c r="J579" s="77">
        <f t="shared" si="69"/>
        <v>648.8</v>
      </c>
    </row>
  </sheetData>
  <sheetProtection/>
  <autoFilter ref="B9:G619"/>
  <mergeCells count="2">
    <mergeCell ref="B8:G8"/>
    <mergeCell ref="B7:J7"/>
  </mergeCells>
  <printOptions/>
  <pageMargins left="0.72" right="0.2" top="0.23" bottom="0.27" header="0.2" footer="0.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662"/>
  <sheetViews>
    <sheetView zoomScalePageLayoutView="0" workbookViewId="0" topLeftCell="A1">
      <pane xSplit="12" ySplit="9" topLeftCell="R290" activePane="bottomRight" state="frozen"/>
      <selection pane="topLeft" activeCell="B32" sqref="B32:B33"/>
      <selection pane="topRight" activeCell="B32" sqref="B32:B33"/>
      <selection pane="bottomLeft" activeCell="B32" sqref="B32:B33"/>
      <selection pane="bottomRight" activeCell="B32" sqref="B32:B33"/>
    </sheetView>
  </sheetViews>
  <sheetFormatPr defaultColWidth="9.00390625" defaultRowHeight="12.75"/>
  <cols>
    <col min="1" max="1" width="9.125" style="25" customWidth="1"/>
    <col min="2" max="2" width="122.75390625" style="46" customWidth="1"/>
    <col min="3" max="3" width="4.25390625" style="51" customWidth="1"/>
    <col min="4" max="4" width="5.125" style="25" customWidth="1"/>
    <col min="5" max="5" width="5.25390625" style="25" customWidth="1"/>
    <col min="6" max="6" width="10.25390625" style="25" customWidth="1"/>
    <col min="7" max="7" width="7.25390625" style="25" customWidth="1"/>
    <col min="8" max="8" width="3.125" style="25" customWidth="1"/>
    <col min="9" max="9" width="11.625" style="25" hidden="1" customWidth="1"/>
    <col min="10" max="10" width="12.25390625" style="25" hidden="1" customWidth="1"/>
    <col min="11" max="11" width="0.2421875" style="25" hidden="1" customWidth="1"/>
    <col min="12" max="12" width="12.00390625" style="25" hidden="1" customWidth="1"/>
    <col min="13" max="13" width="10.125" style="25" hidden="1" customWidth="1"/>
    <col min="14" max="14" width="10.25390625" style="25" hidden="1" customWidth="1"/>
    <col min="15" max="15" width="7.75390625" style="25" hidden="1" customWidth="1"/>
    <col min="16" max="16" width="10.875" style="25" hidden="1" customWidth="1"/>
    <col min="17" max="18" width="11.25390625" style="25" hidden="1" customWidth="1"/>
    <col min="19" max="19" width="11.125" style="25" customWidth="1"/>
    <col min="20" max="20" width="9.25390625" style="25" customWidth="1"/>
    <col min="21" max="16384" width="9.125" style="25" customWidth="1"/>
  </cols>
  <sheetData>
    <row r="2" spans="4:19" ht="12.75">
      <c r="D2" s="24"/>
      <c r="E2" s="24"/>
      <c r="F2" s="24"/>
      <c r="G2" s="24"/>
      <c r="H2" s="24"/>
      <c r="S2" s="82" t="s">
        <v>471</v>
      </c>
    </row>
    <row r="3" spans="3:19" ht="12.75" customHeight="1">
      <c r="C3" s="52"/>
      <c r="E3" s="26"/>
      <c r="F3" s="26"/>
      <c r="G3" s="26"/>
      <c r="H3" s="26"/>
      <c r="S3" s="97" t="s">
        <v>631</v>
      </c>
    </row>
    <row r="4" spans="3:19" ht="12.75" customHeight="1">
      <c r="C4" s="52"/>
      <c r="E4" s="26"/>
      <c r="F4" s="26"/>
      <c r="G4" s="26"/>
      <c r="H4" s="26"/>
      <c r="S4" s="97" t="s">
        <v>466</v>
      </c>
    </row>
    <row r="5" spans="2:19" ht="12.75" customHeight="1">
      <c r="B5" s="53"/>
      <c r="C5" s="54"/>
      <c r="E5" s="26"/>
      <c r="F5" s="26"/>
      <c r="G5" s="26"/>
      <c r="H5" s="26"/>
      <c r="S5" s="97" t="s">
        <v>468</v>
      </c>
    </row>
    <row r="6" spans="2:8" ht="12.75">
      <c r="B6" s="53"/>
      <c r="C6" s="54"/>
      <c r="D6" s="27"/>
      <c r="E6" s="27"/>
      <c r="F6" s="27"/>
      <c r="G6" s="27"/>
      <c r="H6" s="27"/>
    </row>
    <row r="7" spans="2:19" ht="12.75">
      <c r="B7" s="282" t="s">
        <v>27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2:9" ht="12.75">
      <c r="B8" s="281"/>
      <c r="C8" s="281"/>
      <c r="D8" s="281"/>
      <c r="E8" s="281"/>
      <c r="F8" s="281"/>
      <c r="G8" s="281"/>
      <c r="H8" s="281"/>
      <c r="I8" s="281"/>
    </row>
    <row r="9" spans="2:19" ht="35.25" customHeight="1">
      <c r="B9" s="55" t="s">
        <v>303</v>
      </c>
      <c r="C9" s="56" t="s">
        <v>26</v>
      </c>
      <c r="D9" s="19" t="s">
        <v>403</v>
      </c>
      <c r="E9" s="19" t="s">
        <v>345</v>
      </c>
      <c r="F9" s="19" t="s">
        <v>380</v>
      </c>
      <c r="G9" s="19" t="s">
        <v>321</v>
      </c>
      <c r="H9" s="20" t="s">
        <v>381</v>
      </c>
      <c r="I9" s="28" t="s">
        <v>404</v>
      </c>
      <c r="J9" s="84" t="s">
        <v>441</v>
      </c>
      <c r="K9" s="28" t="s">
        <v>404</v>
      </c>
      <c r="L9" s="70"/>
      <c r="M9" s="28" t="s">
        <v>404</v>
      </c>
      <c r="N9" s="42" t="s">
        <v>441</v>
      </c>
      <c r="O9" s="28" t="s">
        <v>404</v>
      </c>
      <c r="P9" s="42" t="s">
        <v>441</v>
      </c>
      <c r="Q9" s="28" t="s">
        <v>404</v>
      </c>
      <c r="R9" s="28" t="s">
        <v>554</v>
      </c>
      <c r="S9" s="28" t="s">
        <v>404</v>
      </c>
    </row>
    <row r="10" spans="2:19" ht="12.75">
      <c r="B10" s="41" t="s">
        <v>405</v>
      </c>
      <c r="C10" s="57"/>
      <c r="D10" s="42"/>
      <c r="E10" s="42"/>
      <c r="F10" s="42"/>
      <c r="G10" s="42"/>
      <c r="H10" s="42"/>
      <c r="I10" s="93" t="e">
        <f>I16+I32+I197+I240+I315+I344</f>
        <v>#REF!</v>
      </c>
      <c r="J10" s="93">
        <f>J16+J32+J197+J240+J315+J344</f>
        <v>10280.8</v>
      </c>
      <c r="K10" s="31" t="e">
        <f>I10+J10</f>
        <v>#REF!</v>
      </c>
      <c r="L10" s="129" t="e">
        <f>L16+L32+L197+L240+L315+L344</f>
        <v>#REF!</v>
      </c>
      <c r="M10" s="31" t="e">
        <f>K10+L10</f>
        <v>#REF!</v>
      </c>
      <c r="N10" s="86">
        <f>N16+N32+N197+N240+N315+N344</f>
        <v>7392.8</v>
      </c>
      <c r="O10" s="85" t="e">
        <f>O16+O32+O197+O240+O315+O344</f>
        <v>#REF!</v>
      </c>
      <c r="P10" s="86" t="e">
        <f>P16+P32+P197+P240+P315+P344</f>
        <v>#REF!</v>
      </c>
      <c r="Q10" s="262">
        <f>Q16+Q32+Q197+Q240+Q315+Q344</f>
        <v>196958.3</v>
      </c>
      <c r="R10" s="262">
        <f>R16+R32+R197+R240+R315+R344</f>
        <v>11295.099999999999</v>
      </c>
      <c r="S10" s="262">
        <f>Q10+R10</f>
        <v>208253.4</v>
      </c>
    </row>
    <row r="11" spans="2:19" ht="12.75">
      <c r="B11" s="41" t="s">
        <v>401</v>
      </c>
      <c r="C11" s="57"/>
      <c r="D11" s="42"/>
      <c r="E11" s="42"/>
      <c r="F11" s="42"/>
      <c r="G11" s="42"/>
      <c r="H11" s="42">
        <v>1</v>
      </c>
      <c r="I11" s="93">
        <f>I33+I316</f>
        <v>2456.3</v>
      </c>
      <c r="J11" s="93"/>
      <c r="K11" s="31">
        <f aca="true" t="shared" si="0" ref="K11:K76">I11+J11</f>
        <v>2456.3</v>
      </c>
      <c r="L11" s="129">
        <f>L33+L316</f>
        <v>0</v>
      </c>
      <c r="M11" s="31">
        <f aca="true" t="shared" si="1" ref="M11:M74">K11+L11</f>
        <v>2456.3</v>
      </c>
      <c r="N11" s="86">
        <f>N33+N316</f>
        <v>0</v>
      </c>
      <c r="O11" s="85">
        <f aca="true" t="shared" si="2" ref="O11:O70">M11+N11</f>
        <v>2456.3</v>
      </c>
      <c r="P11" s="86">
        <f>P33+P316</f>
        <v>0</v>
      </c>
      <c r="Q11" s="262">
        <f aca="true" t="shared" si="3" ref="Q11:Q71">O11+P11</f>
        <v>2456.3</v>
      </c>
      <c r="R11" s="262">
        <f>R33+R316</f>
        <v>103.20000000000002</v>
      </c>
      <c r="S11" s="262">
        <f aca="true" t="shared" si="4" ref="S11:S67">Q11+R11</f>
        <v>2559.5</v>
      </c>
    </row>
    <row r="12" spans="2:19" ht="12.75">
      <c r="B12" s="41" t="s">
        <v>408</v>
      </c>
      <c r="C12" s="57"/>
      <c r="D12" s="42"/>
      <c r="E12" s="42"/>
      <c r="F12" s="42"/>
      <c r="G12" s="42"/>
      <c r="H12" s="42">
        <v>2</v>
      </c>
      <c r="I12" s="93" t="e">
        <f>I17+I34+I198+I241+I317+I345</f>
        <v>#REF!</v>
      </c>
      <c r="J12" s="93">
        <f>J17+J34+J198+J241+J317+J345</f>
        <v>179.3</v>
      </c>
      <c r="K12" s="31" t="e">
        <f t="shared" si="0"/>
        <v>#REF!</v>
      </c>
      <c r="L12" s="129" t="e">
        <f>L17+L34+L198+L241+L317+L345</f>
        <v>#REF!</v>
      </c>
      <c r="M12" s="31" t="e">
        <f t="shared" si="1"/>
        <v>#REF!</v>
      </c>
      <c r="N12" s="86">
        <f>N17+N34+N198+N241+N317+N345</f>
        <v>2130</v>
      </c>
      <c r="O12" s="85" t="e">
        <f t="shared" si="2"/>
        <v>#REF!</v>
      </c>
      <c r="P12" s="86" t="e">
        <f>P17+P34+P198+P241+P317+P345</f>
        <v>#REF!</v>
      </c>
      <c r="Q12" s="262">
        <f>Q17+Q34+Q198+Q241+Q317+Q345</f>
        <v>79686.6</v>
      </c>
      <c r="R12" s="262">
        <f>R17+R34+R198+R241+R317+R345</f>
        <v>5154.800000000001</v>
      </c>
      <c r="S12" s="262">
        <f t="shared" si="4"/>
        <v>84841.40000000001</v>
      </c>
    </row>
    <row r="13" spans="2:19" ht="12.75">
      <c r="B13" s="41" t="s">
        <v>382</v>
      </c>
      <c r="C13" s="57"/>
      <c r="D13" s="42"/>
      <c r="E13" s="42"/>
      <c r="F13" s="42"/>
      <c r="G13" s="42"/>
      <c r="H13" s="42">
        <v>3</v>
      </c>
      <c r="I13" s="93">
        <f>I35+I242+I346+I18</f>
        <v>87362.1</v>
      </c>
      <c r="J13" s="93">
        <f>J18+J35+J242+J346</f>
        <v>10101.5</v>
      </c>
      <c r="K13" s="31">
        <f t="shared" si="0"/>
        <v>97463.6</v>
      </c>
      <c r="L13" s="129">
        <f>L18+L35+L242+L346</f>
        <v>4703.5</v>
      </c>
      <c r="M13" s="31">
        <f t="shared" si="1"/>
        <v>102167.1</v>
      </c>
      <c r="N13" s="86">
        <f>N18+N35+N242+N346</f>
        <v>3123</v>
      </c>
      <c r="O13" s="85">
        <f t="shared" si="2"/>
        <v>105290.1</v>
      </c>
      <c r="P13" s="86">
        <f>P18+P35+P242+P346</f>
        <v>326.7</v>
      </c>
      <c r="Q13" s="262">
        <f t="shared" si="3"/>
        <v>105616.8</v>
      </c>
      <c r="R13" s="262">
        <f>R18+R35+R242+R318+R346</f>
        <v>2619.3999999999996</v>
      </c>
      <c r="S13" s="262">
        <f t="shared" si="4"/>
        <v>108236.2</v>
      </c>
    </row>
    <row r="14" spans="2:19" ht="12.75">
      <c r="B14" s="41" t="s">
        <v>383</v>
      </c>
      <c r="C14" s="57"/>
      <c r="D14" s="42"/>
      <c r="E14" s="42"/>
      <c r="F14" s="42"/>
      <c r="G14" s="42"/>
      <c r="H14" s="42">
        <v>4</v>
      </c>
      <c r="I14" s="93">
        <f>I243+I347</f>
        <v>861.4000000000001</v>
      </c>
      <c r="J14" s="93"/>
      <c r="K14" s="31">
        <f t="shared" si="0"/>
        <v>861.4000000000001</v>
      </c>
      <c r="L14" s="129">
        <f>L36+L243+L319+L347</f>
        <v>5154.900000000001</v>
      </c>
      <c r="M14" s="31">
        <f t="shared" si="1"/>
        <v>6016.300000000001</v>
      </c>
      <c r="N14" s="86">
        <f>N36++N243+N319+N347</f>
        <v>2139.8</v>
      </c>
      <c r="O14" s="85">
        <f t="shared" si="2"/>
        <v>8156.100000000001</v>
      </c>
      <c r="P14" s="86">
        <f>P36++P243+P319+P347</f>
        <v>0</v>
      </c>
      <c r="Q14" s="262">
        <f t="shared" si="3"/>
        <v>8156.100000000001</v>
      </c>
      <c r="R14" s="262">
        <f>R36+R243+R319+R347</f>
        <v>3417.7</v>
      </c>
      <c r="S14" s="262">
        <f t="shared" si="4"/>
        <v>11573.800000000001</v>
      </c>
    </row>
    <row r="15" spans="2:19" ht="12.75">
      <c r="B15" s="265" t="s">
        <v>46</v>
      </c>
      <c r="C15" s="57"/>
      <c r="D15" s="42"/>
      <c r="E15" s="42"/>
      <c r="F15" s="42"/>
      <c r="G15" s="42"/>
      <c r="H15" s="42">
        <v>5</v>
      </c>
      <c r="I15" s="93"/>
      <c r="J15" s="93"/>
      <c r="K15" s="31"/>
      <c r="L15" s="129">
        <f>L37</f>
        <v>1042.5</v>
      </c>
      <c r="M15" s="31">
        <f t="shared" si="1"/>
        <v>1042.5</v>
      </c>
      <c r="N15" s="70"/>
      <c r="O15" s="85">
        <f t="shared" si="2"/>
        <v>1042.5</v>
      </c>
      <c r="P15" s="70"/>
      <c r="Q15" s="262">
        <f t="shared" si="3"/>
        <v>1042.5</v>
      </c>
      <c r="R15" s="262">
        <f>R126</f>
        <v>0</v>
      </c>
      <c r="S15" s="262">
        <f t="shared" si="4"/>
        <v>1042.5</v>
      </c>
    </row>
    <row r="16" spans="2:19" ht="12.75">
      <c r="B16" s="58" t="s">
        <v>78</v>
      </c>
      <c r="C16" s="59">
        <v>163</v>
      </c>
      <c r="D16" s="42"/>
      <c r="E16" s="42"/>
      <c r="F16" s="42"/>
      <c r="G16" s="42"/>
      <c r="H16" s="19"/>
      <c r="I16" s="93" t="e">
        <f>I19+I25</f>
        <v>#REF!</v>
      </c>
      <c r="J16" s="93">
        <f>J19</f>
        <v>0</v>
      </c>
      <c r="K16" s="31" t="e">
        <f t="shared" si="0"/>
        <v>#REF!</v>
      </c>
      <c r="L16" s="129" t="e">
        <f>L19+L25</f>
        <v>#REF!</v>
      </c>
      <c r="M16" s="31" t="e">
        <f t="shared" si="1"/>
        <v>#REF!</v>
      </c>
      <c r="N16" s="70"/>
      <c r="O16" s="85" t="e">
        <f t="shared" si="2"/>
        <v>#REF!</v>
      </c>
      <c r="P16" s="86" t="e">
        <f>P19+P25</f>
        <v>#REF!</v>
      </c>
      <c r="Q16" s="262">
        <f>Q19+Q25</f>
        <v>6448.3</v>
      </c>
      <c r="R16" s="262">
        <f>R19+R25</f>
        <v>-447.1</v>
      </c>
      <c r="S16" s="262">
        <f t="shared" si="4"/>
        <v>6001.2</v>
      </c>
    </row>
    <row r="17" spans="2:19" ht="12.75">
      <c r="B17" s="43" t="s">
        <v>408</v>
      </c>
      <c r="C17" s="57"/>
      <c r="D17" s="42"/>
      <c r="E17" s="42"/>
      <c r="F17" s="42"/>
      <c r="G17" s="42"/>
      <c r="H17" s="19">
        <v>2</v>
      </c>
      <c r="I17" s="94" t="e">
        <f>I24+#REF!+#REF!</f>
        <v>#REF!</v>
      </c>
      <c r="J17" s="94"/>
      <c r="K17" s="33" t="e">
        <f t="shared" si="0"/>
        <v>#REF!</v>
      </c>
      <c r="L17" s="127" t="e">
        <f>L24+#REF!+#REF!</f>
        <v>#REF!</v>
      </c>
      <c r="M17" s="33" t="e">
        <f t="shared" si="1"/>
        <v>#REF!</v>
      </c>
      <c r="N17" s="70"/>
      <c r="O17" s="77" t="e">
        <f t="shared" si="2"/>
        <v>#REF!</v>
      </c>
      <c r="P17" s="70" t="e">
        <f>P24+#REF!+#REF!</f>
        <v>#REF!</v>
      </c>
      <c r="Q17" s="263">
        <f>Q24</f>
        <v>339.2</v>
      </c>
      <c r="R17" s="263">
        <f>R24</f>
        <v>-98</v>
      </c>
      <c r="S17" s="263">
        <f t="shared" si="4"/>
        <v>241.2</v>
      </c>
    </row>
    <row r="18" spans="2:19" ht="12.75">
      <c r="B18" s="43" t="s">
        <v>382</v>
      </c>
      <c r="C18" s="57"/>
      <c r="D18" s="42"/>
      <c r="E18" s="42"/>
      <c r="F18" s="42"/>
      <c r="G18" s="42"/>
      <c r="H18" s="19">
        <v>3</v>
      </c>
      <c r="I18" s="94">
        <f>I31</f>
        <v>6109.1</v>
      </c>
      <c r="J18" s="94"/>
      <c r="K18" s="33">
        <f t="shared" si="0"/>
        <v>6109.1</v>
      </c>
      <c r="L18" s="127">
        <f>L31</f>
        <v>0</v>
      </c>
      <c r="M18" s="33">
        <f t="shared" si="1"/>
        <v>6109.1</v>
      </c>
      <c r="N18" s="70"/>
      <c r="O18" s="77">
        <f t="shared" si="2"/>
        <v>6109.1</v>
      </c>
      <c r="P18" s="70">
        <f>P31</f>
        <v>0</v>
      </c>
      <c r="Q18" s="263">
        <f t="shared" si="3"/>
        <v>6109.1</v>
      </c>
      <c r="R18" s="263">
        <f>R31</f>
        <v>-349.1</v>
      </c>
      <c r="S18" s="263">
        <f t="shared" si="4"/>
        <v>5760</v>
      </c>
    </row>
    <row r="19" spans="2:19" ht="12.75">
      <c r="B19" s="36" t="s">
        <v>304</v>
      </c>
      <c r="C19" s="60"/>
      <c r="D19" s="30" t="s">
        <v>346</v>
      </c>
      <c r="E19" s="30"/>
      <c r="F19" s="30"/>
      <c r="G19" s="30"/>
      <c r="H19" s="30"/>
      <c r="I19" s="94" t="e">
        <f>I22+#REF!+#REF!</f>
        <v>#REF!</v>
      </c>
      <c r="J19" s="94">
        <f>J20</f>
        <v>0</v>
      </c>
      <c r="K19" s="33" t="e">
        <f t="shared" si="0"/>
        <v>#REF!</v>
      </c>
      <c r="L19" s="127" t="e">
        <f>L20</f>
        <v>#REF!</v>
      </c>
      <c r="M19" s="33" t="e">
        <f t="shared" si="1"/>
        <v>#REF!</v>
      </c>
      <c r="N19" s="70"/>
      <c r="O19" s="77" t="e">
        <f t="shared" si="2"/>
        <v>#REF!</v>
      </c>
      <c r="P19" s="70" t="e">
        <f>P20</f>
        <v>#REF!</v>
      </c>
      <c r="Q19" s="263">
        <f>Q20</f>
        <v>339.2</v>
      </c>
      <c r="R19" s="263">
        <f>R20</f>
        <v>-98</v>
      </c>
      <c r="S19" s="263">
        <f t="shared" si="4"/>
        <v>241.2</v>
      </c>
    </row>
    <row r="20" spans="2:19" ht="12.75">
      <c r="B20" s="43" t="s">
        <v>306</v>
      </c>
      <c r="C20" s="60"/>
      <c r="D20" s="30" t="s">
        <v>346</v>
      </c>
      <c r="E20" s="30" t="s">
        <v>327</v>
      </c>
      <c r="F20" s="30"/>
      <c r="G20" s="30"/>
      <c r="H20" s="30"/>
      <c r="I20" s="94" t="e">
        <f>I21+#REF!+#REF!</f>
        <v>#REF!</v>
      </c>
      <c r="J20" s="94">
        <f>J21</f>
        <v>0</v>
      </c>
      <c r="K20" s="33" t="e">
        <f t="shared" si="0"/>
        <v>#REF!</v>
      </c>
      <c r="L20" s="127" t="e">
        <f>L21+#REF!</f>
        <v>#REF!</v>
      </c>
      <c r="M20" s="33" t="e">
        <f t="shared" si="1"/>
        <v>#REF!</v>
      </c>
      <c r="N20" s="70"/>
      <c r="O20" s="77" t="e">
        <f t="shared" si="2"/>
        <v>#REF!</v>
      </c>
      <c r="P20" s="70" t="e">
        <f>P21+#REF!</f>
        <v>#REF!</v>
      </c>
      <c r="Q20" s="263">
        <f>Q21</f>
        <v>339.2</v>
      </c>
      <c r="R20" s="263">
        <f>R21</f>
        <v>-98</v>
      </c>
      <c r="S20" s="263">
        <f t="shared" si="4"/>
        <v>241.2</v>
      </c>
    </row>
    <row r="21" spans="2:19" ht="25.5">
      <c r="B21" s="36" t="s">
        <v>637</v>
      </c>
      <c r="C21" s="60"/>
      <c r="D21" s="30" t="s">
        <v>346</v>
      </c>
      <c r="E21" s="30" t="s">
        <v>327</v>
      </c>
      <c r="F21" s="30" t="s">
        <v>433</v>
      </c>
      <c r="G21" s="30"/>
      <c r="H21" s="30"/>
      <c r="I21" s="94">
        <f>I22</f>
        <v>100</v>
      </c>
      <c r="J21" s="94">
        <f>J22</f>
        <v>0</v>
      </c>
      <c r="K21" s="33">
        <f t="shared" si="0"/>
        <v>100</v>
      </c>
      <c r="L21" s="127">
        <f>L22</f>
        <v>100</v>
      </c>
      <c r="M21" s="33">
        <f t="shared" si="1"/>
        <v>200</v>
      </c>
      <c r="N21" s="70"/>
      <c r="O21" s="77">
        <f t="shared" si="2"/>
        <v>200</v>
      </c>
      <c r="P21" s="70">
        <f>P22</f>
        <v>139.2</v>
      </c>
      <c r="Q21" s="263">
        <f t="shared" si="3"/>
        <v>339.2</v>
      </c>
      <c r="R21" s="263">
        <f>R22</f>
        <v>-98</v>
      </c>
      <c r="S21" s="263">
        <f t="shared" si="4"/>
        <v>241.2</v>
      </c>
    </row>
    <row r="22" spans="2:19" ht="12.75">
      <c r="B22" s="43" t="s">
        <v>419</v>
      </c>
      <c r="C22" s="61"/>
      <c r="D22" s="30" t="s">
        <v>346</v>
      </c>
      <c r="E22" s="30" t="s">
        <v>327</v>
      </c>
      <c r="F22" s="30" t="s">
        <v>433</v>
      </c>
      <c r="G22" s="30" t="s">
        <v>420</v>
      </c>
      <c r="H22" s="30"/>
      <c r="I22" s="94">
        <f>I23</f>
        <v>100</v>
      </c>
      <c r="J22" s="94">
        <f>J23</f>
        <v>0</v>
      </c>
      <c r="K22" s="33">
        <f t="shared" si="0"/>
        <v>100</v>
      </c>
      <c r="L22" s="127">
        <f>L23</f>
        <v>100</v>
      </c>
      <c r="M22" s="33">
        <f t="shared" si="1"/>
        <v>200</v>
      </c>
      <c r="N22" s="70"/>
      <c r="O22" s="77">
        <f t="shared" si="2"/>
        <v>200</v>
      </c>
      <c r="P22" s="70">
        <f>P23</f>
        <v>139.2</v>
      </c>
      <c r="Q22" s="263">
        <f t="shared" si="3"/>
        <v>339.2</v>
      </c>
      <c r="R22" s="263">
        <f>R23</f>
        <v>-98</v>
      </c>
      <c r="S22" s="263">
        <f t="shared" si="4"/>
        <v>241.2</v>
      </c>
    </row>
    <row r="23" spans="2:19" ht="12.75">
      <c r="B23" s="43" t="s">
        <v>421</v>
      </c>
      <c r="C23" s="61"/>
      <c r="D23" s="30" t="s">
        <v>346</v>
      </c>
      <c r="E23" s="30" t="s">
        <v>327</v>
      </c>
      <c r="F23" s="30" t="s">
        <v>433</v>
      </c>
      <c r="G23" s="30" t="s">
        <v>422</v>
      </c>
      <c r="H23" s="30"/>
      <c r="I23" s="94">
        <v>100</v>
      </c>
      <c r="J23" s="94">
        <f>J24</f>
        <v>0</v>
      </c>
      <c r="K23" s="33">
        <f t="shared" si="0"/>
        <v>100</v>
      </c>
      <c r="L23" s="127">
        <f>L24</f>
        <v>100</v>
      </c>
      <c r="M23" s="33">
        <f t="shared" si="1"/>
        <v>200</v>
      </c>
      <c r="N23" s="70"/>
      <c r="O23" s="77">
        <f t="shared" si="2"/>
        <v>200</v>
      </c>
      <c r="P23" s="70">
        <f>P24</f>
        <v>139.2</v>
      </c>
      <c r="Q23" s="263">
        <f t="shared" si="3"/>
        <v>339.2</v>
      </c>
      <c r="R23" s="263">
        <f>R24</f>
        <v>-98</v>
      </c>
      <c r="S23" s="263">
        <f t="shared" si="4"/>
        <v>241.2</v>
      </c>
    </row>
    <row r="24" spans="2:19" ht="12.75">
      <c r="B24" s="36" t="s">
        <v>408</v>
      </c>
      <c r="C24" s="61"/>
      <c r="D24" s="30" t="s">
        <v>346</v>
      </c>
      <c r="E24" s="30" t="s">
        <v>327</v>
      </c>
      <c r="F24" s="30" t="s">
        <v>433</v>
      </c>
      <c r="G24" s="30" t="s">
        <v>422</v>
      </c>
      <c r="H24" s="30">
        <v>2</v>
      </c>
      <c r="I24" s="94">
        <v>100</v>
      </c>
      <c r="J24" s="94"/>
      <c r="K24" s="33">
        <f t="shared" si="0"/>
        <v>100</v>
      </c>
      <c r="L24" s="127">
        <v>100</v>
      </c>
      <c r="M24" s="33">
        <f t="shared" si="1"/>
        <v>200</v>
      </c>
      <c r="N24" s="70"/>
      <c r="O24" s="77">
        <f t="shared" si="2"/>
        <v>200</v>
      </c>
      <c r="P24" s="70">
        <v>139.2</v>
      </c>
      <c r="Q24" s="263">
        <f t="shared" si="3"/>
        <v>339.2</v>
      </c>
      <c r="R24" s="263">
        <v>-98</v>
      </c>
      <c r="S24" s="263">
        <f t="shared" si="4"/>
        <v>241.2</v>
      </c>
    </row>
    <row r="25" spans="2:19" ht="12.75">
      <c r="B25" s="36" t="s">
        <v>318</v>
      </c>
      <c r="C25" s="60"/>
      <c r="D25" s="30" t="s">
        <v>374</v>
      </c>
      <c r="E25" s="30"/>
      <c r="F25" s="30"/>
      <c r="G25" s="30"/>
      <c r="H25" s="30"/>
      <c r="I25" s="94">
        <f aca="true" t="shared" si="5" ref="I25:I30">I26</f>
        <v>6109.1</v>
      </c>
      <c r="J25" s="94"/>
      <c r="K25" s="33">
        <f t="shared" si="0"/>
        <v>6109.1</v>
      </c>
      <c r="L25" s="127"/>
      <c r="M25" s="33">
        <f t="shared" si="1"/>
        <v>6109.1</v>
      </c>
      <c r="N25" s="70"/>
      <c r="O25" s="77">
        <f t="shared" si="2"/>
        <v>6109.1</v>
      </c>
      <c r="P25" s="70">
        <f aca="true" t="shared" si="6" ref="P25:P30">P26</f>
        <v>0</v>
      </c>
      <c r="Q25" s="263">
        <f t="shared" si="3"/>
        <v>6109.1</v>
      </c>
      <c r="R25" s="263">
        <f aca="true" t="shared" si="7" ref="R25:R30">R26</f>
        <v>-349.1</v>
      </c>
      <c r="S25" s="263">
        <f t="shared" si="4"/>
        <v>5760</v>
      </c>
    </row>
    <row r="26" spans="2:19" ht="12.75">
      <c r="B26" s="36" t="s">
        <v>37</v>
      </c>
      <c r="C26" s="63"/>
      <c r="D26" s="30" t="s">
        <v>374</v>
      </c>
      <c r="E26" s="30" t="s">
        <v>377</v>
      </c>
      <c r="F26" s="30"/>
      <c r="G26" s="30"/>
      <c r="H26" s="30"/>
      <c r="I26" s="94">
        <f t="shared" si="5"/>
        <v>6109.1</v>
      </c>
      <c r="J26" s="94"/>
      <c r="K26" s="33">
        <f t="shared" si="0"/>
        <v>6109.1</v>
      </c>
      <c r="L26" s="127"/>
      <c r="M26" s="33">
        <f t="shared" si="1"/>
        <v>6109.1</v>
      </c>
      <c r="N26" s="70"/>
      <c r="O26" s="77">
        <f t="shared" si="2"/>
        <v>6109.1</v>
      </c>
      <c r="P26" s="70">
        <f t="shared" si="6"/>
        <v>0</v>
      </c>
      <c r="Q26" s="263">
        <f t="shared" si="3"/>
        <v>6109.1</v>
      </c>
      <c r="R26" s="263">
        <f t="shared" si="7"/>
        <v>-349.1</v>
      </c>
      <c r="S26" s="263">
        <f t="shared" si="4"/>
        <v>5760</v>
      </c>
    </row>
    <row r="27" spans="2:19" ht="12.75">
      <c r="B27" s="43" t="s">
        <v>409</v>
      </c>
      <c r="C27" s="64"/>
      <c r="D27" s="62">
        <v>1000</v>
      </c>
      <c r="E27" s="62">
        <v>1004</v>
      </c>
      <c r="F27" s="62" t="s">
        <v>410</v>
      </c>
      <c r="G27" s="29"/>
      <c r="H27" s="29"/>
      <c r="I27" s="94">
        <f t="shared" si="5"/>
        <v>6109.1</v>
      </c>
      <c r="J27" s="94"/>
      <c r="K27" s="33">
        <f t="shared" si="0"/>
        <v>6109.1</v>
      </c>
      <c r="L27" s="127"/>
      <c r="M27" s="33">
        <f t="shared" si="1"/>
        <v>6109.1</v>
      </c>
      <c r="N27" s="70"/>
      <c r="O27" s="77">
        <f t="shared" si="2"/>
        <v>6109.1</v>
      </c>
      <c r="P27" s="70">
        <f t="shared" si="6"/>
        <v>0</v>
      </c>
      <c r="Q27" s="263">
        <f t="shared" si="3"/>
        <v>6109.1</v>
      </c>
      <c r="R27" s="263">
        <f t="shared" si="7"/>
        <v>-349.1</v>
      </c>
      <c r="S27" s="263">
        <f t="shared" si="4"/>
        <v>5760</v>
      </c>
    </row>
    <row r="28" spans="2:19" ht="25.5">
      <c r="B28" s="43" t="s">
        <v>677</v>
      </c>
      <c r="C28" s="61"/>
      <c r="D28" s="62">
        <v>1000</v>
      </c>
      <c r="E28" s="62">
        <v>1004</v>
      </c>
      <c r="F28" s="44" t="s">
        <v>633</v>
      </c>
      <c r="G28" s="30"/>
      <c r="H28" s="30"/>
      <c r="I28" s="94">
        <f t="shared" si="5"/>
        <v>6109.1</v>
      </c>
      <c r="J28" s="94"/>
      <c r="K28" s="33">
        <f t="shared" si="0"/>
        <v>6109.1</v>
      </c>
      <c r="L28" s="127"/>
      <c r="M28" s="33">
        <f t="shared" si="1"/>
        <v>6109.1</v>
      </c>
      <c r="N28" s="70"/>
      <c r="O28" s="77">
        <f t="shared" si="2"/>
        <v>6109.1</v>
      </c>
      <c r="P28" s="70">
        <f t="shared" si="6"/>
        <v>0</v>
      </c>
      <c r="Q28" s="263">
        <f t="shared" si="3"/>
        <v>6109.1</v>
      </c>
      <c r="R28" s="263">
        <f t="shared" si="7"/>
        <v>-349.1</v>
      </c>
      <c r="S28" s="263">
        <f t="shared" si="4"/>
        <v>5760</v>
      </c>
    </row>
    <row r="29" spans="2:19" ht="12.75">
      <c r="B29" s="43" t="s">
        <v>521</v>
      </c>
      <c r="C29" s="61"/>
      <c r="D29" s="62">
        <v>1000</v>
      </c>
      <c r="E29" s="62">
        <v>1004</v>
      </c>
      <c r="F29" s="44" t="s">
        <v>633</v>
      </c>
      <c r="G29" s="30" t="s">
        <v>519</v>
      </c>
      <c r="H29" s="30"/>
      <c r="I29" s="94">
        <f t="shared" si="5"/>
        <v>6109.1</v>
      </c>
      <c r="J29" s="94"/>
      <c r="K29" s="33">
        <f t="shared" si="0"/>
        <v>6109.1</v>
      </c>
      <c r="L29" s="127"/>
      <c r="M29" s="33">
        <f t="shared" si="1"/>
        <v>6109.1</v>
      </c>
      <c r="N29" s="70"/>
      <c r="O29" s="77">
        <f t="shared" si="2"/>
        <v>6109.1</v>
      </c>
      <c r="P29" s="70">
        <f t="shared" si="6"/>
        <v>0</v>
      </c>
      <c r="Q29" s="263">
        <f t="shared" si="3"/>
        <v>6109.1</v>
      </c>
      <c r="R29" s="263">
        <f t="shared" si="7"/>
        <v>-349.1</v>
      </c>
      <c r="S29" s="263">
        <f t="shared" si="4"/>
        <v>5760</v>
      </c>
    </row>
    <row r="30" spans="2:19" ht="12.75">
      <c r="B30" s="43" t="s">
        <v>522</v>
      </c>
      <c r="C30" s="61"/>
      <c r="D30" s="62">
        <v>1000</v>
      </c>
      <c r="E30" s="62">
        <v>1004</v>
      </c>
      <c r="F30" s="44" t="s">
        <v>633</v>
      </c>
      <c r="G30" s="30" t="s">
        <v>520</v>
      </c>
      <c r="H30" s="30"/>
      <c r="I30" s="94">
        <f t="shared" si="5"/>
        <v>6109.1</v>
      </c>
      <c r="J30" s="94"/>
      <c r="K30" s="33">
        <f t="shared" si="0"/>
        <v>6109.1</v>
      </c>
      <c r="L30" s="127"/>
      <c r="M30" s="33">
        <f t="shared" si="1"/>
        <v>6109.1</v>
      </c>
      <c r="N30" s="70"/>
      <c r="O30" s="77">
        <f t="shared" si="2"/>
        <v>6109.1</v>
      </c>
      <c r="P30" s="70">
        <f t="shared" si="6"/>
        <v>0</v>
      </c>
      <c r="Q30" s="263">
        <f t="shared" si="3"/>
        <v>6109.1</v>
      </c>
      <c r="R30" s="263">
        <f t="shared" si="7"/>
        <v>-349.1</v>
      </c>
      <c r="S30" s="263">
        <f t="shared" si="4"/>
        <v>5760</v>
      </c>
    </row>
    <row r="31" spans="2:19" ht="12.75">
      <c r="B31" s="36" t="s">
        <v>382</v>
      </c>
      <c r="C31" s="63"/>
      <c r="D31" s="62">
        <v>1000</v>
      </c>
      <c r="E31" s="62">
        <v>1004</v>
      </c>
      <c r="F31" s="44" t="s">
        <v>633</v>
      </c>
      <c r="G31" s="30" t="s">
        <v>520</v>
      </c>
      <c r="H31" s="30">
        <v>3</v>
      </c>
      <c r="I31" s="94">
        <v>6109.1</v>
      </c>
      <c r="J31" s="94"/>
      <c r="K31" s="33">
        <f t="shared" si="0"/>
        <v>6109.1</v>
      </c>
      <c r="L31" s="127"/>
      <c r="M31" s="33">
        <f t="shared" si="1"/>
        <v>6109.1</v>
      </c>
      <c r="N31" s="70"/>
      <c r="O31" s="77">
        <f t="shared" si="2"/>
        <v>6109.1</v>
      </c>
      <c r="P31" s="70">
        <v>0</v>
      </c>
      <c r="Q31" s="263">
        <f t="shared" si="3"/>
        <v>6109.1</v>
      </c>
      <c r="R31" s="263">
        <v>-349.1</v>
      </c>
      <c r="S31" s="263">
        <f t="shared" si="4"/>
        <v>5760</v>
      </c>
    </row>
    <row r="32" spans="2:19" ht="12.75">
      <c r="B32" s="49" t="s">
        <v>75</v>
      </c>
      <c r="C32" s="65" t="s">
        <v>98</v>
      </c>
      <c r="D32" s="29"/>
      <c r="E32" s="30"/>
      <c r="F32" s="30"/>
      <c r="G32" s="30"/>
      <c r="H32" s="30"/>
      <c r="I32" s="93">
        <f>I38+I93+I100+I107+I120+I144+I158+I180</f>
        <v>22462</v>
      </c>
      <c r="J32" s="93">
        <f>J38+J93+J100+J107+J120+J144+J158+J180</f>
        <v>417.8</v>
      </c>
      <c r="K32" s="31">
        <f t="shared" si="0"/>
        <v>22879.8</v>
      </c>
      <c r="L32" s="129">
        <f>L38+L93+L100+L107+L120+L144+L158+L180</f>
        <v>6408.1</v>
      </c>
      <c r="M32" s="31">
        <f t="shared" si="1"/>
        <v>29287.9</v>
      </c>
      <c r="N32" s="86">
        <f>N38+N93+N100+N107+N120+N144+N158+N180</f>
        <v>164.2</v>
      </c>
      <c r="O32" s="85">
        <f t="shared" si="2"/>
        <v>29452.100000000002</v>
      </c>
      <c r="P32" s="86">
        <f>P38+P93+P100+P107+P120+P144+P158+P180</f>
        <v>3810.5</v>
      </c>
      <c r="Q32" s="262">
        <f t="shared" si="3"/>
        <v>33262.600000000006</v>
      </c>
      <c r="R32" s="262">
        <f>R38+R93+R100+R107+R120+R144+R158+R180</f>
        <v>4252.7</v>
      </c>
      <c r="S32" s="262">
        <f t="shared" si="4"/>
        <v>37515.3</v>
      </c>
    </row>
    <row r="33" spans="2:19" ht="12.75">
      <c r="B33" s="43" t="s">
        <v>401</v>
      </c>
      <c r="C33" s="65"/>
      <c r="D33" s="29"/>
      <c r="E33" s="30"/>
      <c r="F33" s="30"/>
      <c r="G33" s="30"/>
      <c r="H33" s="30" t="s">
        <v>396</v>
      </c>
      <c r="I33" s="94">
        <f>I176</f>
        <v>911.5</v>
      </c>
      <c r="J33" s="94"/>
      <c r="K33" s="33">
        <f t="shared" si="0"/>
        <v>911.5</v>
      </c>
      <c r="L33" s="127">
        <f>L176</f>
        <v>0</v>
      </c>
      <c r="M33" s="33">
        <f t="shared" si="1"/>
        <v>911.5</v>
      </c>
      <c r="N33" s="70"/>
      <c r="O33" s="77">
        <f t="shared" si="2"/>
        <v>911.5</v>
      </c>
      <c r="P33" s="70">
        <f>P176</f>
        <v>0</v>
      </c>
      <c r="Q33" s="263">
        <f t="shared" si="3"/>
        <v>911.5</v>
      </c>
      <c r="R33" s="263">
        <f>R176</f>
        <v>-49.6</v>
      </c>
      <c r="S33" s="263">
        <f t="shared" si="4"/>
        <v>861.9</v>
      </c>
    </row>
    <row r="34" spans="2:19" ht="12.75">
      <c r="B34" s="43" t="s">
        <v>408</v>
      </c>
      <c r="C34" s="60"/>
      <c r="D34" s="29"/>
      <c r="E34" s="30"/>
      <c r="F34" s="30"/>
      <c r="G34" s="30"/>
      <c r="H34" s="19">
        <v>2</v>
      </c>
      <c r="I34" s="94">
        <f>I44+I47+I50+I76+I79+I82+I92+I99+I106+I113+I119+I143+I149+I151+I186+I177+I179+I130</f>
        <v>21163</v>
      </c>
      <c r="J34" s="94">
        <f>J44+J47+J50+J60+J68+J157</f>
        <v>267.8</v>
      </c>
      <c r="K34" s="33">
        <f t="shared" si="0"/>
        <v>21430.8</v>
      </c>
      <c r="L34" s="127">
        <f>L44+L47+L50+L60+L68+L76+L79+L82+L92+L99+L106+L113+L119+L130+L143+L149+L151+L157+L177+L179+L186+L196</f>
        <v>15</v>
      </c>
      <c r="M34" s="33">
        <f t="shared" si="1"/>
        <v>21445.8</v>
      </c>
      <c r="N34" s="70">
        <f>N44+N47+N50+N60+N68+N76+N79+N82+N92+N99+N106+N113+N119+N130+N143+N149+N151+N157+N177+N186+N196</f>
        <v>164.2</v>
      </c>
      <c r="O34" s="77">
        <f t="shared" si="2"/>
        <v>21610</v>
      </c>
      <c r="P34" s="70">
        <f>P44+P47+P50+P54+P60+P68+P76+P79+P82+P92+P99+P106+P113+P119+P130+P137+P143+P149+P151+P157+P177+P179+P186+P196</f>
        <v>3695.8</v>
      </c>
      <c r="Q34" s="263">
        <f t="shared" si="3"/>
        <v>25305.8</v>
      </c>
      <c r="R34" s="263">
        <f>R44+R47+R50+R54+R60+R68+R76+R79+R82+R92+R99+R106+R113+R119+R130+R137+R143+R149+R151+R157+R177+R179+R186+R196</f>
        <v>2275.7000000000003</v>
      </c>
      <c r="S34" s="263">
        <f t="shared" si="4"/>
        <v>27581.5</v>
      </c>
    </row>
    <row r="35" spans="2:19" ht="12.75">
      <c r="B35" s="43" t="s">
        <v>382</v>
      </c>
      <c r="C35" s="60"/>
      <c r="D35" s="29"/>
      <c r="E35" s="30"/>
      <c r="F35" s="30"/>
      <c r="G35" s="30"/>
      <c r="H35" s="19">
        <v>3</v>
      </c>
      <c r="I35" s="94">
        <f>I61+I64+I69+I72</f>
        <v>387.49999999999994</v>
      </c>
      <c r="J35" s="94">
        <f>J61+J64+J69+J72+J168</f>
        <v>150</v>
      </c>
      <c r="K35" s="33">
        <f t="shared" si="0"/>
        <v>537.5</v>
      </c>
      <c r="L35" s="127">
        <f>L61+L64+L69+L72+L131+L168</f>
        <v>485.6</v>
      </c>
      <c r="M35" s="33">
        <f t="shared" si="1"/>
        <v>1023.1</v>
      </c>
      <c r="N35" s="70"/>
      <c r="O35" s="77">
        <f t="shared" si="2"/>
        <v>1023.1</v>
      </c>
      <c r="P35" s="70">
        <f>P61+P64+P69+P72+P88+P131+P168</f>
        <v>114.7</v>
      </c>
      <c r="Q35" s="263">
        <f t="shared" si="3"/>
        <v>1137.8</v>
      </c>
      <c r="R35" s="263">
        <f>R61+R64+R69+R72+R88+R131+R168+R172</f>
        <v>784.3</v>
      </c>
      <c r="S35" s="263">
        <f t="shared" si="4"/>
        <v>1922.1</v>
      </c>
    </row>
    <row r="36" spans="2:19" ht="12.75">
      <c r="B36" s="43" t="s">
        <v>383</v>
      </c>
      <c r="C36" s="60"/>
      <c r="D36" s="29"/>
      <c r="E36" s="30"/>
      <c r="F36" s="30"/>
      <c r="G36" s="30"/>
      <c r="H36" s="19">
        <v>4</v>
      </c>
      <c r="I36" s="94"/>
      <c r="J36" s="94"/>
      <c r="K36" s="33"/>
      <c r="L36" s="127">
        <f>L192</f>
        <v>4865</v>
      </c>
      <c r="M36" s="33">
        <f t="shared" si="1"/>
        <v>4865</v>
      </c>
      <c r="N36" s="70"/>
      <c r="O36" s="77">
        <f t="shared" si="2"/>
        <v>4865</v>
      </c>
      <c r="P36" s="70">
        <f>P192</f>
        <v>0</v>
      </c>
      <c r="Q36" s="263">
        <f t="shared" si="3"/>
        <v>4865</v>
      </c>
      <c r="R36" s="263">
        <f>R192+R164</f>
        <v>1242.3</v>
      </c>
      <c r="S36" s="263">
        <f t="shared" si="4"/>
        <v>6107.3</v>
      </c>
    </row>
    <row r="37" spans="2:19" ht="12.75">
      <c r="B37" s="266" t="s">
        <v>46</v>
      </c>
      <c r="C37" s="60"/>
      <c r="D37" s="29"/>
      <c r="E37" s="30"/>
      <c r="F37" s="30"/>
      <c r="G37" s="30"/>
      <c r="H37" s="19">
        <v>5</v>
      </c>
      <c r="I37" s="94"/>
      <c r="J37" s="94"/>
      <c r="K37" s="33"/>
      <c r="L37" s="127">
        <f>L126</f>
        <v>1042.5</v>
      </c>
      <c r="M37" s="33">
        <f t="shared" si="1"/>
        <v>1042.5</v>
      </c>
      <c r="N37" s="70"/>
      <c r="O37" s="77">
        <f t="shared" si="2"/>
        <v>1042.5</v>
      </c>
      <c r="P37" s="70">
        <f>P126</f>
        <v>0</v>
      </c>
      <c r="Q37" s="263">
        <f t="shared" si="3"/>
        <v>1042.5</v>
      </c>
      <c r="R37" s="263">
        <f>R126</f>
        <v>0</v>
      </c>
      <c r="S37" s="263">
        <f t="shared" si="4"/>
        <v>1042.5</v>
      </c>
    </row>
    <row r="38" spans="2:19" ht="12.75">
      <c r="B38" s="36" t="s">
        <v>304</v>
      </c>
      <c r="C38" s="60"/>
      <c r="D38" s="30" t="s">
        <v>346</v>
      </c>
      <c r="E38" s="30"/>
      <c r="F38" s="30"/>
      <c r="G38" s="30"/>
      <c r="H38" s="30"/>
      <c r="I38" s="94">
        <f>I39+I55</f>
        <v>11420.499999999998</v>
      </c>
      <c r="J38" s="94">
        <f>J39+J55</f>
        <v>258.8</v>
      </c>
      <c r="K38" s="33">
        <f t="shared" si="0"/>
        <v>11679.299999999997</v>
      </c>
      <c r="L38" s="127"/>
      <c r="M38" s="33">
        <f t="shared" si="1"/>
        <v>11679.299999999997</v>
      </c>
      <c r="N38" s="70">
        <f>N39+N55</f>
        <v>236</v>
      </c>
      <c r="O38" s="77">
        <f t="shared" si="2"/>
        <v>11915.299999999997</v>
      </c>
      <c r="P38" s="70">
        <f>P39+P55</f>
        <v>2777.4</v>
      </c>
      <c r="Q38" s="263">
        <f t="shared" si="3"/>
        <v>14692.699999999997</v>
      </c>
      <c r="R38" s="263">
        <f>R39+R55</f>
        <v>1442.9</v>
      </c>
      <c r="S38" s="263">
        <f t="shared" si="4"/>
        <v>16135.599999999997</v>
      </c>
    </row>
    <row r="39" spans="2:19" ht="25.5">
      <c r="B39" s="43" t="s">
        <v>423</v>
      </c>
      <c r="C39" s="64"/>
      <c r="D39" s="30" t="s">
        <v>346</v>
      </c>
      <c r="E39" s="30" t="s">
        <v>349</v>
      </c>
      <c r="F39" s="62"/>
      <c r="G39" s="30"/>
      <c r="H39" s="30"/>
      <c r="I39" s="94">
        <f>I40</f>
        <v>10713.199999999999</v>
      </c>
      <c r="J39" s="94">
        <f>J40</f>
        <v>235.5</v>
      </c>
      <c r="K39" s="33">
        <f t="shared" si="0"/>
        <v>10948.699999999999</v>
      </c>
      <c r="L39" s="127"/>
      <c r="M39" s="33">
        <f t="shared" si="1"/>
        <v>10948.699999999999</v>
      </c>
      <c r="N39" s="70">
        <f>N40</f>
        <v>144</v>
      </c>
      <c r="O39" s="77">
        <f t="shared" si="2"/>
        <v>11092.699999999999</v>
      </c>
      <c r="P39" s="70">
        <f>P40+P51</f>
        <v>2673.6</v>
      </c>
      <c r="Q39" s="263">
        <f t="shared" si="3"/>
        <v>13766.3</v>
      </c>
      <c r="R39" s="263">
        <f>R40+R51</f>
        <v>1501.2</v>
      </c>
      <c r="S39" s="263">
        <f t="shared" si="4"/>
        <v>15267.5</v>
      </c>
    </row>
    <row r="40" spans="2:19" ht="12.75">
      <c r="B40" s="36" t="s">
        <v>409</v>
      </c>
      <c r="C40" s="63"/>
      <c r="D40" s="30" t="s">
        <v>346</v>
      </c>
      <c r="E40" s="30" t="s">
        <v>349</v>
      </c>
      <c r="F40" s="62" t="s">
        <v>410</v>
      </c>
      <c r="G40" s="30"/>
      <c r="H40" s="30"/>
      <c r="I40" s="94">
        <f>I41</f>
        <v>10713.199999999999</v>
      </c>
      <c r="J40" s="94">
        <f>J41</f>
        <v>235.5</v>
      </c>
      <c r="K40" s="33">
        <f t="shared" si="0"/>
        <v>10948.699999999999</v>
      </c>
      <c r="L40" s="127"/>
      <c r="M40" s="33">
        <f t="shared" si="1"/>
        <v>10948.699999999999</v>
      </c>
      <c r="N40" s="70">
        <f>N41</f>
        <v>144</v>
      </c>
      <c r="O40" s="77">
        <f t="shared" si="2"/>
        <v>11092.699999999999</v>
      </c>
      <c r="P40" s="70">
        <f>P41</f>
        <v>2663.6</v>
      </c>
      <c r="Q40" s="263">
        <f t="shared" si="3"/>
        <v>13756.3</v>
      </c>
      <c r="R40" s="263">
        <f>R41</f>
        <v>1511.2</v>
      </c>
      <c r="S40" s="263">
        <f t="shared" si="4"/>
        <v>15267.5</v>
      </c>
    </row>
    <row r="41" spans="2:19" ht="12.75">
      <c r="B41" s="36" t="s">
        <v>417</v>
      </c>
      <c r="C41" s="63"/>
      <c r="D41" s="30" t="s">
        <v>346</v>
      </c>
      <c r="E41" s="30" t="s">
        <v>349</v>
      </c>
      <c r="F41" s="62" t="s">
        <v>418</v>
      </c>
      <c r="G41" s="30"/>
      <c r="H41" s="30"/>
      <c r="I41" s="94">
        <f>I42+I45+I48</f>
        <v>10713.199999999999</v>
      </c>
      <c r="J41" s="94">
        <f>J42+J45+J48</f>
        <v>235.5</v>
      </c>
      <c r="K41" s="33">
        <f t="shared" si="0"/>
        <v>10948.699999999999</v>
      </c>
      <c r="L41" s="127"/>
      <c r="M41" s="33">
        <f t="shared" si="1"/>
        <v>10948.699999999999</v>
      </c>
      <c r="N41" s="70">
        <f>N42+N45+N48</f>
        <v>144</v>
      </c>
      <c r="O41" s="77">
        <f t="shared" si="2"/>
        <v>11092.699999999999</v>
      </c>
      <c r="P41" s="70">
        <f>P42+P45+P48</f>
        <v>2663.6</v>
      </c>
      <c r="Q41" s="263">
        <f t="shared" si="3"/>
        <v>13756.3</v>
      </c>
      <c r="R41" s="263">
        <f>R42+R45+R48</f>
        <v>1511.2</v>
      </c>
      <c r="S41" s="263">
        <f t="shared" si="4"/>
        <v>15267.5</v>
      </c>
    </row>
    <row r="42" spans="2:19" ht="25.5">
      <c r="B42" s="36" t="s">
        <v>412</v>
      </c>
      <c r="C42" s="63"/>
      <c r="D42" s="30" t="s">
        <v>346</v>
      </c>
      <c r="E42" s="30" t="s">
        <v>349</v>
      </c>
      <c r="F42" s="62" t="s">
        <v>418</v>
      </c>
      <c r="G42" s="30" t="s">
        <v>214</v>
      </c>
      <c r="H42" s="30"/>
      <c r="I42" s="94">
        <f>I43</f>
        <v>8750.8</v>
      </c>
      <c r="J42" s="94">
        <f>J43</f>
        <v>235.5</v>
      </c>
      <c r="K42" s="33">
        <f t="shared" si="0"/>
        <v>8986.3</v>
      </c>
      <c r="L42" s="127"/>
      <c r="M42" s="33">
        <f t="shared" si="1"/>
        <v>8986.3</v>
      </c>
      <c r="N42" s="70"/>
      <c r="O42" s="77">
        <f t="shared" si="2"/>
        <v>8986.3</v>
      </c>
      <c r="P42" s="70">
        <f>P43</f>
        <v>1787.3</v>
      </c>
      <c r="Q42" s="263">
        <f t="shared" si="3"/>
        <v>10773.599999999999</v>
      </c>
      <c r="R42" s="263">
        <f>R43</f>
        <v>1764.5</v>
      </c>
      <c r="S42" s="263">
        <f t="shared" si="4"/>
        <v>12538.099999999999</v>
      </c>
    </row>
    <row r="43" spans="2:19" ht="12.75">
      <c r="B43" s="36" t="s">
        <v>413</v>
      </c>
      <c r="C43" s="63"/>
      <c r="D43" s="30" t="s">
        <v>346</v>
      </c>
      <c r="E43" s="30" t="s">
        <v>349</v>
      </c>
      <c r="F43" s="62" t="s">
        <v>418</v>
      </c>
      <c r="G43" s="30" t="s">
        <v>414</v>
      </c>
      <c r="H43" s="30"/>
      <c r="I43" s="94">
        <f>I44</f>
        <v>8750.8</v>
      </c>
      <c r="J43" s="94">
        <f>J44</f>
        <v>235.5</v>
      </c>
      <c r="K43" s="33">
        <f t="shared" si="0"/>
        <v>8986.3</v>
      </c>
      <c r="L43" s="127"/>
      <c r="M43" s="33">
        <f t="shared" si="1"/>
        <v>8986.3</v>
      </c>
      <c r="N43" s="70"/>
      <c r="O43" s="77">
        <f t="shared" si="2"/>
        <v>8986.3</v>
      </c>
      <c r="P43" s="70">
        <f>P44</f>
        <v>1787.3</v>
      </c>
      <c r="Q43" s="263">
        <f t="shared" si="3"/>
        <v>10773.599999999999</v>
      </c>
      <c r="R43" s="263">
        <f>R44</f>
        <v>1764.5</v>
      </c>
      <c r="S43" s="263">
        <f t="shared" si="4"/>
        <v>12538.099999999999</v>
      </c>
    </row>
    <row r="44" spans="2:19" ht="12.75">
      <c r="B44" s="36" t="s">
        <v>408</v>
      </c>
      <c r="C44" s="63"/>
      <c r="D44" s="30" t="s">
        <v>346</v>
      </c>
      <c r="E44" s="30" t="s">
        <v>349</v>
      </c>
      <c r="F44" s="62" t="s">
        <v>418</v>
      </c>
      <c r="G44" s="30" t="s">
        <v>414</v>
      </c>
      <c r="H44" s="30">
        <v>2</v>
      </c>
      <c r="I44" s="94">
        <v>8750.8</v>
      </c>
      <c r="J44" s="94">
        <v>235.5</v>
      </c>
      <c r="K44" s="33">
        <f t="shared" si="0"/>
        <v>8986.3</v>
      </c>
      <c r="L44" s="127"/>
      <c r="M44" s="33">
        <f t="shared" si="1"/>
        <v>8986.3</v>
      </c>
      <c r="N44" s="70"/>
      <c r="O44" s="77">
        <f t="shared" si="2"/>
        <v>8986.3</v>
      </c>
      <c r="P44" s="70">
        <v>1787.3</v>
      </c>
      <c r="Q44" s="263">
        <f t="shared" si="3"/>
        <v>10773.599999999999</v>
      </c>
      <c r="R44" s="263">
        <v>1764.5</v>
      </c>
      <c r="S44" s="263">
        <f t="shared" si="4"/>
        <v>12538.099999999999</v>
      </c>
    </row>
    <row r="45" spans="2:19" ht="12.75">
      <c r="B45" s="43" t="s">
        <v>419</v>
      </c>
      <c r="C45" s="61"/>
      <c r="D45" s="30" t="s">
        <v>346</v>
      </c>
      <c r="E45" s="30" t="s">
        <v>349</v>
      </c>
      <c r="F45" s="62" t="s">
        <v>418</v>
      </c>
      <c r="G45" s="30" t="s">
        <v>420</v>
      </c>
      <c r="H45" s="30"/>
      <c r="I45" s="94">
        <f>I46</f>
        <v>1950.4</v>
      </c>
      <c r="J45" s="94"/>
      <c r="K45" s="33">
        <f t="shared" si="0"/>
        <v>1950.4</v>
      </c>
      <c r="L45" s="127"/>
      <c r="M45" s="33">
        <f t="shared" si="1"/>
        <v>1950.4</v>
      </c>
      <c r="N45" s="70">
        <f>N46</f>
        <v>144</v>
      </c>
      <c r="O45" s="77">
        <f t="shared" si="2"/>
        <v>2094.4</v>
      </c>
      <c r="P45" s="70">
        <f>P46</f>
        <v>871.3</v>
      </c>
      <c r="Q45" s="263">
        <f t="shared" si="3"/>
        <v>2965.7</v>
      </c>
      <c r="R45" s="263">
        <f>R46</f>
        <v>-261.1</v>
      </c>
      <c r="S45" s="263">
        <f t="shared" si="4"/>
        <v>2704.6</v>
      </c>
    </row>
    <row r="46" spans="2:19" ht="12.75">
      <c r="B46" s="43" t="s">
        <v>421</v>
      </c>
      <c r="C46" s="61"/>
      <c r="D46" s="30" t="s">
        <v>346</v>
      </c>
      <c r="E46" s="30" t="s">
        <v>349</v>
      </c>
      <c r="F46" s="62" t="s">
        <v>418</v>
      </c>
      <c r="G46" s="30" t="s">
        <v>422</v>
      </c>
      <c r="H46" s="30"/>
      <c r="I46" s="94">
        <f>I47</f>
        <v>1950.4</v>
      </c>
      <c r="J46" s="94"/>
      <c r="K46" s="33">
        <f t="shared" si="0"/>
        <v>1950.4</v>
      </c>
      <c r="L46" s="127"/>
      <c r="M46" s="33">
        <f t="shared" si="1"/>
        <v>1950.4</v>
      </c>
      <c r="N46" s="70">
        <f>N47</f>
        <v>144</v>
      </c>
      <c r="O46" s="77">
        <f t="shared" si="2"/>
        <v>2094.4</v>
      </c>
      <c r="P46" s="70">
        <f>P47</f>
        <v>871.3</v>
      </c>
      <c r="Q46" s="263">
        <f t="shared" si="3"/>
        <v>2965.7</v>
      </c>
      <c r="R46" s="263">
        <f>R47</f>
        <v>-261.1</v>
      </c>
      <c r="S46" s="263">
        <f t="shared" si="4"/>
        <v>2704.6</v>
      </c>
    </row>
    <row r="47" spans="2:19" ht="12.75">
      <c r="B47" s="36" t="s">
        <v>408</v>
      </c>
      <c r="C47" s="63"/>
      <c r="D47" s="30" t="s">
        <v>346</v>
      </c>
      <c r="E47" s="30" t="s">
        <v>349</v>
      </c>
      <c r="F47" s="62" t="s">
        <v>418</v>
      </c>
      <c r="G47" s="30" t="s">
        <v>422</v>
      </c>
      <c r="H47" s="30">
        <v>2</v>
      </c>
      <c r="I47" s="94">
        <v>1950.4</v>
      </c>
      <c r="J47" s="94"/>
      <c r="K47" s="33">
        <f t="shared" si="0"/>
        <v>1950.4</v>
      </c>
      <c r="L47" s="127"/>
      <c r="M47" s="33">
        <f t="shared" si="1"/>
        <v>1950.4</v>
      </c>
      <c r="N47" s="70">
        <v>144</v>
      </c>
      <c r="O47" s="77">
        <f t="shared" si="2"/>
        <v>2094.4</v>
      </c>
      <c r="P47" s="70">
        <v>871.3</v>
      </c>
      <c r="Q47" s="263">
        <f t="shared" si="3"/>
        <v>2965.7</v>
      </c>
      <c r="R47" s="263">
        <v>-261.1</v>
      </c>
      <c r="S47" s="263">
        <f t="shared" si="4"/>
        <v>2704.6</v>
      </c>
    </row>
    <row r="48" spans="2:19" ht="12.75">
      <c r="B48" s="43" t="s">
        <v>424</v>
      </c>
      <c r="C48" s="61"/>
      <c r="D48" s="30" t="s">
        <v>346</v>
      </c>
      <c r="E48" s="30" t="s">
        <v>349</v>
      </c>
      <c r="F48" s="62" t="s">
        <v>418</v>
      </c>
      <c r="G48" s="30" t="s">
        <v>98</v>
      </c>
      <c r="H48" s="30"/>
      <c r="I48" s="94">
        <f>I49</f>
        <v>12</v>
      </c>
      <c r="J48" s="94"/>
      <c r="K48" s="33">
        <f t="shared" si="0"/>
        <v>12</v>
      </c>
      <c r="L48" s="127"/>
      <c r="M48" s="33">
        <f t="shared" si="1"/>
        <v>12</v>
      </c>
      <c r="N48" s="70"/>
      <c r="O48" s="77">
        <f t="shared" si="2"/>
        <v>12</v>
      </c>
      <c r="P48" s="70">
        <f>P49</f>
        <v>5</v>
      </c>
      <c r="Q48" s="263">
        <f t="shared" si="3"/>
        <v>17</v>
      </c>
      <c r="R48" s="263">
        <f>R49</f>
        <v>7.8</v>
      </c>
      <c r="S48" s="263">
        <f t="shared" si="4"/>
        <v>24.8</v>
      </c>
    </row>
    <row r="49" spans="2:19" ht="12.75">
      <c r="B49" s="43" t="s">
        <v>425</v>
      </c>
      <c r="C49" s="61"/>
      <c r="D49" s="30" t="s">
        <v>346</v>
      </c>
      <c r="E49" s="30" t="s">
        <v>349</v>
      </c>
      <c r="F49" s="62" t="s">
        <v>418</v>
      </c>
      <c r="G49" s="30" t="s">
        <v>426</v>
      </c>
      <c r="H49" s="30"/>
      <c r="I49" s="94">
        <f>I50</f>
        <v>12</v>
      </c>
      <c r="J49" s="94"/>
      <c r="K49" s="33">
        <f t="shared" si="0"/>
        <v>12</v>
      </c>
      <c r="L49" s="127"/>
      <c r="M49" s="33">
        <f t="shared" si="1"/>
        <v>12</v>
      </c>
      <c r="N49" s="70"/>
      <c r="O49" s="77">
        <f t="shared" si="2"/>
        <v>12</v>
      </c>
      <c r="P49" s="70">
        <f>P50</f>
        <v>5</v>
      </c>
      <c r="Q49" s="263">
        <f t="shared" si="3"/>
        <v>17</v>
      </c>
      <c r="R49" s="263">
        <f>R50</f>
        <v>7.8</v>
      </c>
      <c r="S49" s="263">
        <f t="shared" si="4"/>
        <v>24.8</v>
      </c>
    </row>
    <row r="50" spans="2:19" ht="12.75">
      <c r="B50" s="36" t="s">
        <v>408</v>
      </c>
      <c r="C50" s="63"/>
      <c r="D50" s="30" t="s">
        <v>346</v>
      </c>
      <c r="E50" s="30" t="s">
        <v>349</v>
      </c>
      <c r="F50" s="62" t="s">
        <v>418</v>
      </c>
      <c r="G50" s="30" t="s">
        <v>426</v>
      </c>
      <c r="H50" s="30">
        <v>2</v>
      </c>
      <c r="I50" s="94">
        <v>12</v>
      </c>
      <c r="J50" s="94"/>
      <c r="K50" s="33">
        <f t="shared" si="0"/>
        <v>12</v>
      </c>
      <c r="L50" s="127"/>
      <c r="M50" s="33">
        <f t="shared" si="1"/>
        <v>12</v>
      </c>
      <c r="N50" s="70"/>
      <c r="O50" s="77">
        <f t="shared" si="2"/>
        <v>12</v>
      </c>
      <c r="P50" s="70">
        <v>5</v>
      </c>
      <c r="Q50" s="263">
        <f t="shared" si="3"/>
        <v>17</v>
      </c>
      <c r="R50" s="263">
        <v>7.8</v>
      </c>
      <c r="S50" s="263">
        <f t="shared" si="4"/>
        <v>24.8</v>
      </c>
    </row>
    <row r="51" spans="2:19" ht="12.75" hidden="1">
      <c r="B51" s="47" t="s">
        <v>355</v>
      </c>
      <c r="C51" s="63"/>
      <c r="D51" s="30" t="s">
        <v>346</v>
      </c>
      <c r="E51" s="30" t="s">
        <v>349</v>
      </c>
      <c r="F51" s="30" t="s">
        <v>354</v>
      </c>
      <c r="G51" s="30"/>
      <c r="H51" s="30"/>
      <c r="I51" s="94"/>
      <c r="J51" s="94"/>
      <c r="K51" s="33"/>
      <c r="L51" s="127"/>
      <c r="M51" s="33"/>
      <c r="N51" s="70"/>
      <c r="O51" s="77"/>
      <c r="P51" s="70">
        <f>P52</f>
        <v>10</v>
      </c>
      <c r="Q51" s="263">
        <f t="shared" si="3"/>
        <v>10</v>
      </c>
      <c r="R51" s="263">
        <f>R52</f>
        <v>-10</v>
      </c>
      <c r="S51" s="263">
        <f t="shared" si="4"/>
        <v>0</v>
      </c>
    </row>
    <row r="52" spans="2:19" ht="12.75" hidden="1">
      <c r="B52" s="36" t="s">
        <v>356</v>
      </c>
      <c r="C52" s="63"/>
      <c r="D52" s="30" t="s">
        <v>346</v>
      </c>
      <c r="E52" s="30" t="s">
        <v>349</v>
      </c>
      <c r="F52" s="30" t="s">
        <v>357</v>
      </c>
      <c r="G52" s="30"/>
      <c r="H52" s="30"/>
      <c r="I52" s="94"/>
      <c r="J52" s="94"/>
      <c r="K52" s="33"/>
      <c r="L52" s="127"/>
      <c r="M52" s="33"/>
      <c r="N52" s="70"/>
      <c r="O52" s="77"/>
      <c r="P52" s="70">
        <f>P53</f>
        <v>10</v>
      </c>
      <c r="Q52" s="263">
        <f t="shared" si="3"/>
        <v>10</v>
      </c>
      <c r="R52" s="263">
        <f>R53</f>
        <v>-10</v>
      </c>
      <c r="S52" s="263">
        <f t="shared" si="4"/>
        <v>0</v>
      </c>
    </row>
    <row r="53" spans="2:19" ht="12.75" hidden="1">
      <c r="B53" s="43" t="s">
        <v>419</v>
      </c>
      <c r="C53" s="63"/>
      <c r="D53" s="30" t="s">
        <v>346</v>
      </c>
      <c r="E53" s="30" t="s">
        <v>349</v>
      </c>
      <c r="F53" s="30" t="s">
        <v>357</v>
      </c>
      <c r="G53" s="30" t="s">
        <v>420</v>
      </c>
      <c r="H53" s="30"/>
      <c r="I53" s="94"/>
      <c r="J53" s="94"/>
      <c r="K53" s="33"/>
      <c r="L53" s="127"/>
      <c r="M53" s="33"/>
      <c r="N53" s="70"/>
      <c r="O53" s="77"/>
      <c r="P53" s="70">
        <f>P54</f>
        <v>10</v>
      </c>
      <c r="Q53" s="263">
        <f t="shared" si="3"/>
        <v>10</v>
      </c>
      <c r="R53" s="263">
        <f>R54</f>
        <v>-10</v>
      </c>
      <c r="S53" s="263">
        <f t="shared" si="4"/>
        <v>0</v>
      </c>
    </row>
    <row r="54" spans="2:19" ht="12.75" hidden="1">
      <c r="B54" s="36" t="s">
        <v>408</v>
      </c>
      <c r="C54" s="63"/>
      <c r="D54" s="30" t="s">
        <v>346</v>
      </c>
      <c r="E54" s="30" t="s">
        <v>349</v>
      </c>
      <c r="F54" s="30" t="s">
        <v>357</v>
      </c>
      <c r="G54" s="30" t="s">
        <v>422</v>
      </c>
      <c r="H54" s="30" t="s">
        <v>397</v>
      </c>
      <c r="I54" s="94"/>
      <c r="J54" s="94"/>
      <c r="K54" s="33"/>
      <c r="L54" s="127"/>
      <c r="M54" s="33"/>
      <c r="N54" s="70"/>
      <c r="O54" s="77"/>
      <c r="P54" s="70">
        <v>10</v>
      </c>
      <c r="Q54" s="263">
        <f t="shared" si="3"/>
        <v>10</v>
      </c>
      <c r="R54" s="263">
        <v>-10</v>
      </c>
      <c r="S54" s="263">
        <f t="shared" si="4"/>
        <v>0</v>
      </c>
    </row>
    <row r="55" spans="2:19" ht="12.75">
      <c r="B55" s="43" t="s">
        <v>306</v>
      </c>
      <c r="C55" s="61"/>
      <c r="D55" s="30" t="s">
        <v>346</v>
      </c>
      <c r="E55" s="30" t="s">
        <v>327</v>
      </c>
      <c r="F55" s="62"/>
      <c r="G55" s="30"/>
      <c r="H55" s="30"/>
      <c r="I55" s="94">
        <f>I56+I83</f>
        <v>707.3</v>
      </c>
      <c r="J55" s="94">
        <f>J56+J83</f>
        <v>23.299999999999997</v>
      </c>
      <c r="K55" s="33">
        <f t="shared" si="0"/>
        <v>730.5999999999999</v>
      </c>
      <c r="L55" s="127"/>
      <c r="M55" s="33">
        <f t="shared" si="1"/>
        <v>730.5999999999999</v>
      </c>
      <c r="N55" s="70">
        <f>N56+N83</f>
        <v>92</v>
      </c>
      <c r="O55" s="77">
        <f t="shared" si="2"/>
        <v>822.5999999999999</v>
      </c>
      <c r="P55" s="70">
        <f>P56+P83</f>
        <v>103.80000000000001</v>
      </c>
      <c r="Q55" s="263">
        <f t="shared" si="3"/>
        <v>926.3999999999999</v>
      </c>
      <c r="R55" s="263">
        <f>R56+R83</f>
        <v>-58.3</v>
      </c>
      <c r="S55" s="263">
        <f t="shared" si="4"/>
        <v>868.0999999999999</v>
      </c>
    </row>
    <row r="56" spans="2:19" ht="12.75">
      <c r="B56" s="43" t="s">
        <v>409</v>
      </c>
      <c r="C56" s="61"/>
      <c r="D56" s="30" t="s">
        <v>346</v>
      </c>
      <c r="E56" s="30" t="s">
        <v>327</v>
      </c>
      <c r="F56" s="62" t="s">
        <v>410</v>
      </c>
      <c r="G56" s="30"/>
      <c r="H56" s="30"/>
      <c r="I56" s="94">
        <f>I57+I65+I73</f>
        <v>653.3</v>
      </c>
      <c r="J56" s="94">
        <f>J57+J65</f>
        <v>23.299999999999997</v>
      </c>
      <c r="K56" s="33">
        <f t="shared" si="0"/>
        <v>676.5999999999999</v>
      </c>
      <c r="L56" s="127"/>
      <c r="M56" s="33">
        <f t="shared" si="1"/>
        <v>676.5999999999999</v>
      </c>
      <c r="N56" s="70">
        <f>N57+N65+N73</f>
        <v>92</v>
      </c>
      <c r="O56" s="77">
        <f t="shared" si="2"/>
        <v>768.5999999999999</v>
      </c>
      <c r="P56" s="70">
        <f>P57+P65+P73</f>
        <v>108.80000000000001</v>
      </c>
      <c r="Q56" s="263">
        <f t="shared" si="3"/>
        <v>877.3999999999999</v>
      </c>
      <c r="R56" s="263">
        <f>R57+R65+R73</f>
        <v>-38.3</v>
      </c>
      <c r="S56" s="263">
        <f t="shared" si="4"/>
        <v>839.0999999999999</v>
      </c>
    </row>
    <row r="57" spans="2:19" ht="25.5">
      <c r="B57" s="43" t="s">
        <v>427</v>
      </c>
      <c r="C57" s="61"/>
      <c r="D57" s="30" t="s">
        <v>346</v>
      </c>
      <c r="E57" s="30" t="s">
        <v>327</v>
      </c>
      <c r="F57" s="56" t="s">
        <v>428</v>
      </c>
      <c r="G57" s="30"/>
      <c r="H57" s="30"/>
      <c r="I57" s="94">
        <f>I58+I62</f>
        <v>193.89999999999998</v>
      </c>
      <c r="J57" s="94">
        <f>J58</f>
        <v>11.6</v>
      </c>
      <c r="K57" s="33">
        <f t="shared" si="0"/>
        <v>205.49999999999997</v>
      </c>
      <c r="L57" s="127"/>
      <c r="M57" s="33">
        <f t="shared" si="1"/>
        <v>205.49999999999997</v>
      </c>
      <c r="N57" s="70"/>
      <c r="O57" s="77">
        <f t="shared" si="2"/>
        <v>205.49999999999997</v>
      </c>
      <c r="P57" s="70">
        <f>P58+P62</f>
        <v>16.3</v>
      </c>
      <c r="Q57" s="263">
        <f t="shared" si="3"/>
        <v>221.79999999999998</v>
      </c>
      <c r="R57" s="263">
        <f>R58+R62</f>
        <v>1</v>
      </c>
      <c r="S57" s="263">
        <f t="shared" si="4"/>
        <v>222.79999999999998</v>
      </c>
    </row>
    <row r="58" spans="2:19" ht="25.5">
      <c r="B58" s="36" t="s">
        <v>412</v>
      </c>
      <c r="C58" s="63"/>
      <c r="D58" s="30" t="s">
        <v>346</v>
      </c>
      <c r="E58" s="30" t="s">
        <v>327</v>
      </c>
      <c r="F58" s="56" t="s">
        <v>428</v>
      </c>
      <c r="G58" s="30" t="s">
        <v>214</v>
      </c>
      <c r="H58" s="30"/>
      <c r="I58" s="94">
        <f>I59</f>
        <v>184.2</v>
      </c>
      <c r="J58" s="94">
        <f>J59</f>
        <v>11.6</v>
      </c>
      <c r="K58" s="33">
        <f t="shared" si="0"/>
        <v>195.79999999999998</v>
      </c>
      <c r="L58" s="127"/>
      <c r="M58" s="33">
        <f t="shared" si="1"/>
        <v>195.79999999999998</v>
      </c>
      <c r="N58" s="70"/>
      <c r="O58" s="77">
        <f t="shared" si="2"/>
        <v>195.79999999999998</v>
      </c>
      <c r="P58" s="70">
        <f>P59</f>
        <v>16.3</v>
      </c>
      <c r="Q58" s="263">
        <f t="shared" si="3"/>
        <v>212.1</v>
      </c>
      <c r="R58" s="263">
        <f>R59</f>
        <v>-13.4</v>
      </c>
      <c r="S58" s="263">
        <f t="shared" si="4"/>
        <v>198.7</v>
      </c>
    </row>
    <row r="59" spans="2:19" ht="12.75">
      <c r="B59" s="36" t="s">
        <v>413</v>
      </c>
      <c r="C59" s="63"/>
      <c r="D59" s="30" t="s">
        <v>346</v>
      </c>
      <c r="E59" s="30" t="s">
        <v>327</v>
      </c>
      <c r="F59" s="56" t="s">
        <v>428</v>
      </c>
      <c r="G59" s="30" t="s">
        <v>414</v>
      </c>
      <c r="H59" s="30"/>
      <c r="I59" s="94">
        <f>I61</f>
        <v>184.2</v>
      </c>
      <c r="J59" s="94">
        <f>J60+J61</f>
        <v>11.6</v>
      </c>
      <c r="K59" s="33">
        <f t="shared" si="0"/>
        <v>195.79999999999998</v>
      </c>
      <c r="L59" s="127"/>
      <c r="M59" s="33">
        <f t="shared" si="1"/>
        <v>195.79999999999998</v>
      </c>
      <c r="N59" s="70"/>
      <c r="O59" s="77">
        <f t="shared" si="2"/>
        <v>195.79999999999998</v>
      </c>
      <c r="P59" s="70">
        <f>P60+P61</f>
        <v>16.3</v>
      </c>
      <c r="Q59" s="263">
        <f t="shared" si="3"/>
        <v>212.1</v>
      </c>
      <c r="R59" s="263">
        <f>R60+R61</f>
        <v>-13.4</v>
      </c>
      <c r="S59" s="263">
        <f t="shared" si="4"/>
        <v>198.7</v>
      </c>
    </row>
    <row r="60" spans="2:19" ht="12.75">
      <c r="B60" s="36" t="s">
        <v>408</v>
      </c>
      <c r="C60" s="63"/>
      <c r="D60" s="30" t="s">
        <v>346</v>
      </c>
      <c r="E60" s="30" t="s">
        <v>327</v>
      </c>
      <c r="F60" s="56" t="s">
        <v>428</v>
      </c>
      <c r="G60" s="30" t="s">
        <v>414</v>
      </c>
      <c r="H60" s="30" t="s">
        <v>397</v>
      </c>
      <c r="I60" s="94"/>
      <c r="J60" s="94">
        <v>11.6</v>
      </c>
      <c r="K60" s="33">
        <f t="shared" si="0"/>
        <v>11.6</v>
      </c>
      <c r="L60" s="127"/>
      <c r="M60" s="33">
        <f t="shared" si="1"/>
        <v>11.6</v>
      </c>
      <c r="N60" s="70"/>
      <c r="O60" s="77">
        <f t="shared" si="2"/>
        <v>11.6</v>
      </c>
      <c r="P60" s="70">
        <v>16.3</v>
      </c>
      <c r="Q60" s="263">
        <f t="shared" si="3"/>
        <v>27.9</v>
      </c>
      <c r="R60" s="263">
        <v>1</v>
      </c>
      <c r="S60" s="263">
        <f t="shared" si="4"/>
        <v>28.9</v>
      </c>
    </row>
    <row r="61" spans="2:19" ht="12.75">
      <c r="B61" s="36" t="s">
        <v>382</v>
      </c>
      <c r="C61" s="63"/>
      <c r="D61" s="30" t="s">
        <v>346</v>
      </c>
      <c r="E61" s="30" t="s">
        <v>327</v>
      </c>
      <c r="F61" s="56" t="s">
        <v>428</v>
      </c>
      <c r="G61" s="30" t="s">
        <v>414</v>
      </c>
      <c r="H61" s="30">
        <v>3</v>
      </c>
      <c r="I61" s="94">
        <v>184.2</v>
      </c>
      <c r="J61" s="94"/>
      <c r="K61" s="33">
        <f t="shared" si="0"/>
        <v>184.2</v>
      </c>
      <c r="L61" s="127"/>
      <c r="M61" s="33">
        <f t="shared" si="1"/>
        <v>184.2</v>
      </c>
      <c r="N61" s="70"/>
      <c r="O61" s="77">
        <f t="shared" si="2"/>
        <v>184.2</v>
      </c>
      <c r="P61" s="70"/>
      <c r="Q61" s="263">
        <f t="shared" si="3"/>
        <v>184.2</v>
      </c>
      <c r="R61" s="263">
        <v>-14.4</v>
      </c>
      <c r="S61" s="263">
        <f t="shared" si="4"/>
        <v>169.79999999999998</v>
      </c>
    </row>
    <row r="62" spans="2:19" ht="12.75">
      <c r="B62" s="43" t="s">
        <v>419</v>
      </c>
      <c r="C62" s="61"/>
      <c r="D62" s="30" t="s">
        <v>346</v>
      </c>
      <c r="E62" s="30" t="s">
        <v>327</v>
      </c>
      <c r="F62" s="56" t="s">
        <v>428</v>
      </c>
      <c r="G62" s="30" t="s">
        <v>420</v>
      </c>
      <c r="H62" s="30"/>
      <c r="I62" s="94">
        <f>I63</f>
        <v>9.7</v>
      </c>
      <c r="J62" s="94"/>
      <c r="K62" s="33">
        <f t="shared" si="0"/>
        <v>9.7</v>
      </c>
      <c r="L62" s="127"/>
      <c r="M62" s="33">
        <f t="shared" si="1"/>
        <v>9.7</v>
      </c>
      <c r="N62" s="70"/>
      <c r="O62" s="77">
        <f t="shared" si="2"/>
        <v>9.7</v>
      </c>
      <c r="P62" s="70">
        <f>P63</f>
        <v>0</v>
      </c>
      <c r="Q62" s="263">
        <f t="shared" si="3"/>
        <v>9.7</v>
      </c>
      <c r="R62" s="263">
        <f>R63</f>
        <v>14.4</v>
      </c>
      <c r="S62" s="263">
        <f t="shared" si="4"/>
        <v>24.1</v>
      </c>
    </row>
    <row r="63" spans="2:19" ht="12.75">
      <c r="B63" s="43" t="s">
        <v>421</v>
      </c>
      <c r="C63" s="61"/>
      <c r="D63" s="30" t="s">
        <v>346</v>
      </c>
      <c r="E63" s="30" t="s">
        <v>327</v>
      </c>
      <c r="F63" s="56" t="s">
        <v>428</v>
      </c>
      <c r="G63" s="30" t="s">
        <v>422</v>
      </c>
      <c r="H63" s="30"/>
      <c r="I63" s="94">
        <f>I64</f>
        <v>9.7</v>
      </c>
      <c r="J63" s="94"/>
      <c r="K63" s="33">
        <f t="shared" si="0"/>
        <v>9.7</v>
      </c>
      <c r="L63" s="127"/>
      <c r="M63" s="33">
        <f t="shared" si="1"/>
        <v>9.7</v>
      </c>
      <c r="N63" s="70"/>
      <c r="O63" s="77">
        <f t="shared" si="2"/>
        <v>9.7</v>
      </c>
      <c r="P63" s="70">
        <f>P64</f>
        <v>0</v>
      </c>
      <c r="Q63" s="263">
        <f t="shared" si="3"/>
        <v>9.7</v>
      </c>
      <c r="R63" s="263">
        <f>R64</f>
        <v>14.4</v>
      </c>
      <c r="S63" s="263">
        <f t="shared" si="4"/>
        <v>24.1</v>
      </c>
    </row>
    <row r="64" spans="2:19" ht="12.75">
      <c r="B64" s="36" t="s">
        <v>382</v>
      </c>
      <c r="C64" s="63"/>
      <c r="D64" s="30" t="s">
        <v>346</v>
      </c>
      <c r="E64" s="30" t="s">
        <v>327</v>
      </c>
      <c r="F64" s="56" t="s">
        <v>428</v>
      </c>
      <c r="G64" s="30" t="s">
        <v>422</v>
      </c>
      <c r="H64" s="30">
        <v>3</v>
      </c>
      <c r="I64" s="94">
        <v>9.7</v>
      </c>
      <c r="J64" s="94"/>
      <c r="K64" s="33">
        <f t="shared" si="0"/>
        <v>9.7</v>
      </c>
      <c r="L64" s="127"/>
      <c r="M64" s="33">
        <f t="shared" si="1"/>
        <v>9.7</v>
      </c>
      <c r="N64" s="70"/>
      <c r="O64" s="77">
        <f t="shared" si="2"/>
        <v>9.7</v>
      </c>
      <c r="P64" s="70">
        <v>0</v>
      </c>
      <c r="Q64" s="263">
        <f t="shared" si="3"/>
        <v>9.7</v>
      </c>
      <c r="R64" s="263">
        <v>14.4</v>
      </c>
      <c r="S64" s="263">
        <f t="shared" si="4"/>
        <v>24.1</v>
      </c>
    </row>
    <row r="65" spans="2:19" ht="12.75">
      <c r="B65" s="43" t="s">
        <v>431</v>
      </c>
      <c r="C65" s="61"/>
      <c r="D65" s="30" t="s">
        <v>346</v>
      </c>
      <c r="E65" s="30" t="s">
        <v>327</v>
      </c>
      <c r="F65" s="62" t="s">
        <v>432</v>
      </c>
      <c r="G65" s="30"/>
      <c r="H65" s="30"/>
      <c r="I65" s="94">
        <f>I66+I70</f>
        <v>193.6</v>
      </c>
      <c r="J65" s="94">
        <f>J66</f>
        <v>11.7</v>
      </c>
      <c r="K65" s="33">
        <f t="shared" si="0"/>
        <v>205.29999999999998</v>
      </c>
      <c r="L65" s="127"/>
      <c r="M65" s="33">
        <f t="shared" si="1"/>
        <v>205.29999999999998</v>
      </c>
      <c r="N65" s="70"/>
      <c r="O65" s="77">
        <f t="shared" si="2"/>
        <v>205.29999999999998</v>
      </c>
      <c r="P65" s="70">
        <f>P66+P70</f>
        <v>16.1</v>
      </c>
      <c r="Q65" s="263">
        <f t="shared" si="3"/>
        <v>221.39999999999998</v>
      </c>
      <c r="R65" s="263">
        <f>R66+R70</f>
        <v>1</v>
      </c>
      <c r="S65" s="263">
        <f t="shared" si="4"/>
        <v>222.39999999999998</v>
      </c>
    </row>
    <row r="66" spans="2:19" ht="25.5">
      <c r="B66" s="36" t="s">
        <v>412</v>
      </c>
      <c r="C66" s="63"/>
      <c r="D66" s="30" t="s">
        <v>346</v>
      </c>
      <c r="E66" s="30" t="s">
        <v>327</v>
      </c>
      <c r="F66" s="56" t="s">
        <v>432</v>
      </c>
      <c r="G66" s="30" t="s">
        <v>214</v>
      </c>
      <c r="H66" s="30"/>
      <c r="I66" s="94">
        <f>I67</f>
        <v>184.2</v>
      </c>
      <c r="J66" s="94">
        <f>J67</f>
        <v>11.7</v>
      </c>
      <c r="K66" s="33">
        <f t="shared" si="0"/>
        <v>195.89999999999998</v>
      </c>
      <c r="L66" s="127"/>
      <c r="M66" s="33">
        <f t="shared" si="1"/>
        <v>195.89999999999998</v>
      </c>
      <c r="N66" s="70"/>
      <c r="O66" s="77">
        <f t="shared" si="2"/>
        <v>195.89999999999998</v>
      </c>
      <c r="P66" s="70">
        <f>P67</f>
        <v>16.1</v>
      </c>
      <c r="Q66" s="263">
        <f t="shared" si="3"/>
        <v>211.99999999999997</v>
      </c>
      <c r="R66" s="263">
        <f>R67</f>
        <v>-15.8</v>
      </c>
      <c r="S66" s="263">
        <f t="shared" si="4"/>
        <v>196.19999999999996</v>
      </c>
    </row>
    <row r="67" spans="2:19" ht="12.75">
      <c r="B67" s="36" t="s">
        <v>413</v>
      </c>
      <c r="C67" s="63"/>
      <c r="D67" s="30" t="s">
        <v>346</v>
      </c>
      <c r="E67" s="30" t="s">
        <v>327</v>
      </c>
      <c r="F67" s="56" t="s">
        <v>432</v>
      </c>
      <c r="G67" s="30" t="s">
        <v>414</v>
      </c>
      <c r="H67" s="30"/>
      <c r="I67" s="94">
        <f>I69</f>
        <v>184.2</v>
      </c>
      <c r="J67" s="94">
        <f>J68</f>
        <v>11.7</v>
      </c>
      <c r="K67" s="33">
        <f t="shared" si="0"/>
        <v>195.89999999999998</v>
      </c>
      <c r="L67" s="127"/>
      <c r="M67" s="33">
        <f t="shared" si="1"/>
        <v>195.89999999999998</v>
      </c>
      <c r="N67" s="70"/>
      <c r="O67" s="77">
        <f t="shared" si="2"/>
        <v>195.89999999999998</v>
      </c>
      <c r="P67" s="70">
        <f>P68+P69</f>
        <v>16.1</v>
      </c>
      <c r="Q67" s="263">
        <f t="shared" si="3"/>
        <v>211.99999999999997</v>
      </c>
      <c r="R67" s="263">
        <f>R68+R69</f>
        <v>-15.8</v>
      </c>
      <c r="S67" s="263">
        <f t="shared" si="4"/>
        <v>196.19999999999996</v>
      </c>
    </row>
    <row r="68" spans="2:19" ht="12.75">
      <c r="B68" s="36" t="s">
        <v>408</v>
      </c>
      <c r="C68" s="63"/>
      <c r="D68" s="30" t="s">
        <v>346</v>
      </c>
      <c r="E68" s="30" t="s">
        <v>327</v>
      </c>
      <c r="F68" s="56" t="s">
        <v>432</v>
      </c>
      <c r="G68" s="30" t="s">
        <v>414</v>
      </c>
      <c r="H68" s="30" t="s">
        <v>397</v>
      </c>
      <c r="I68" s="94"/>
      <c r="J68" s="94">
        <v>11.7</v>
      </c>
      <c r="K68" s="33">
        <f t="shared" si="0"/>
        <v>11.7</v>
      </c>
      <c r="L68" s="127"/>
      <c r="M68" s="33">
        <f t="shared" si="1"/>
        <v>11.7</v>
      </c>
      <c r="N68" s="70"/>
      <c r="O68" s="77">
        <f t="shared" si="2"/>
        <v>11.7</v>
      </c>
      <c r="P68" s="70">
        <v>16.1</v>
      </c>
      <c r="Q68" s="263">
        <f t="shared" si="3"/>
        <v>27.8</v>
      </c>
      <c r="R68" s="263">
        <v>1</v>
      </c>
      <c r="S68" s="263">
        <f aca="true" t="shared" si="8" ref="S68:S131">Q68+R68</f>
        <v>28.8</v>
      </c>
    </row>
    <row r="69" spans="2:19" ht="12.75">
      <c r="B69" s="36" t="s">
        <v>382</v>
      </c>
      <c r="C69" s="63"/>
      <c r="D69" s="30" t="s">
        <v>346</v>
      </c>
      <c r="E69" s="30" t="s">
        <v>327</v>
      </c>
      <c r="F69" s="56" t="s">
        <v>432</v>
      </c>
      <c r="G69" s="30" t="s">
        <v>414</v>
      </c>
      <c r="H69" s="30">
        <v>3</v>
      </c>
      <c r="I69" s="94">
        <v>184.2</v>
      </c>
      <c r="J69" s="94"/>
      <c r="K69" s="33">
        <f t="shared" si="0"/>
        <v>184.2</v>
      </c>
      <c r="L69" s="127"/>
      <c r="M69" s="33">
        <f t="shared" si="1"/>
        <v>184.2</v>
      </c>
      <c r="N69" s="70"/>
      <c r="O69" s="77">
        <f t="shared" si="2"/>
        <v>184.2</v>
      </c>
      <c r="P69" s="70">
        <v>0</v>
      </c>
      <c r="Q69" s="263">
        <f t="shared" si="3"/>
        <v>184.2</v>
      </c>
      <c r="R69" s="263">
        <v>-16.8</v>
      </c>
      <c r="S69" s="263">
        <f t="shared" si="8"/>
        <v>167.39999999999998</v>
      </c>
    </row>
    <row r="70" spans="2:19" ht="12.75">
      <c r="B70" s="43" t="s">
        <v>419</v>
      </c>
      <c r="C70" s="61"/>
      <c r="D70" s="30" t="s">
        <v>346</v>
      </c>
      <c r="E70" s="30" t="s">
        <v>327</v>
      </c>
      <c r="F70" s="56" t="s">
        <v>432</v>
      </c>
      <c r="G70" s="30" t="s">
        <v>420</v>
      </c>
      <c r="H70" s="30"/>
      <c r="I70" s="94">
        <f>I71</f>
        <v>9.4</v>
      </c>
      <c r="J70" s="94"/>
      <c r="K70" s="33">
        <f t="shared" si="0"/>
        <v>9.4</v>
      </c>
      <c r="L70" s="127"/>
      <c r="M70" s="33">
        <f t="shared" si="1"/>
        <v>9.4</v>
      </c>
      <c r="N70" s="70"/>
      <c r="O70" s="77">
        <f t="shared" si="2"/>
        <v>9.4</v>
      </c>
      <c r="P70" s="70">
        <f>P71</f>
        <v>0</v>
      </c>
      <c r="Q70" s="263">
        <f t="shared" si="3"/>
        <v>9.4</v>
      </c>
      <c r="R70" s="263">
        <f>R71</f>
        <v>16.8</v>
      </c>
      <c r="S70" s="263">
        <f t="shared" si="8"/>
        <v>26.200000000000003</v>
      </c>
    </row>
    <row r="71" spans="2:19" ht="12.75">
      <c r="B71" s="43" t="s">
        <v>421</v>
      </c>
      <c r="C71" s="61"/>
      <c r="D71" s="30" t="s">
        <v>346</v>
      </c>
      <c r="E71" s="30" t="s">
        <v>327</v>
      </c>
      <c r="F71" s="56" t="s">
        <v>432</v>
      </c>
      <c r="G71" s="30" t="s">
        <v>422</v>
      </c>
      <c r="H71" s="30"/>
      <c r="I71" s="94">
        <f>I72</f>
        <v>9.4</v>
      </c>
      <c r="J71" s="94"/>
      <c r="K71" s="33">
        <f t="shared" si="0"/>
        <v>9.4</v>
      </c>
      <c r="L71" s="127"/>
      <c r="M71" s="33">
        <f t="shared" si="1"/>
        <v>9.4</v>
      </c>
      <c r="N71" s="70"/>
      <c r="O71" s="77">
        <f aca="true" t="shared" si="9" ref="O71:O138">M71+N71</f>
        <v>9.4</v>
      </c>
      <c r="P71" s="70">
        <f>P72</f>
        <v>0</v>
      </c>
      <c r="Q71" s="263">
        <f t="shared" si="3"/>
        <v>9.4</v>
      </c>
      <c r="R71" s="263">
        <f>R72</f>
        <v>16.8</v>
      </c>
      <c r="S71" s="263">
        <f t="shared" si="8"/>
        <v>26.200000000000003</v>
      </c>
    </row>
    <row r="72" spans="2:19" ht="12.75">
      <c r="B72" s="36" t="s">
        <v>382</v>
      </c>
      <c r="C72" s="63"/>
      <c r="D72" s="30" t="s">
        <v>346</v>
      </c>
      <c r="E72" s="30" t="s">
        <v>327</v>
      </c>
      <c r="F72" s="56" t="s">
        <v>432</v>
      </c>
      <c r="G72" s="30" t="s">
        <v>422</v>
      </c>
      <c r="H72" s="30">
        <v>3</v>
      </c>
      <c r="I72" s="94">
        <v>9.4</v>
      </c>
      <c r="J72" s="94"/>
      <c r="K72" s="33">
        <f t="shared" si="0"/>
        <v>9.4</v>
      </c>
      <c r="L72" s="127"/>
      <c r="M72" s="33">
        <f t="shared" si="1"/>
        <v>9.4</v>
      </c>
      <c r="N72" s="70"/>
      <c r="O72" s="77">
        <f t="shared" si="9"/>
        <v>9.4</v>
      </c>
      <c r="P72" s="70">
        <v>0</v>
      </c>
      <c r="Q72" s="263">
        <f aca="true" t="shared" si="10" ref="Q72:Q139">O72+P72</f>
        <v>9.4</v>
      </c>
      <c r="R72" s="263">
        <v>16.8</v>
      </c>
      <c r="S72" s="263">
        <f t="shared" si="8"/>
        <v>26.200000000000003</v>
      </c>
    </row>
    <row r="73" spans="2:19" ht="12.75">
      <c r="B73" s="36" t="s">
        <v>638</v>
      </c>
      <c r="C73" s="63"/>
      <c r="D73" s="30" t="s">
        <v>346</v>
      </c>
      <c r="E73" s="30" t="s">
        <v>327</v>
      </c>
      <c r="F73" s="30" t="s">
        <v>434</v>
      </c>
      <c r="G73" s="30"/>
      <c r="H73" s="30"/>
      <c r="I73" s="94">
        <f>I74+I77+I80</f>
        <v>265.8</v>
      </c>
      <c r="J73" s="94"/>
      <c r="K73" s="33">
        <f t="shared" si="0"/>
        <v>265.8</v>
      </c>
      <c r="L73" s="127"/>
      <c r="M73" s="33">
        <f t="shared" si="1"/>
        <v>265.8</v>
      </c>
      <c r="N73" s="70">
        <f>N74+N77+N80</f>
        <v>92</v>
      </c>
      <c r="O73" s="77">
        <f t="shared" si="9"/>
        <v>357.8</v>
      </c>
      <c r="P73" s="70">
        <f>P74+P77+P80</f>
        <v>76.4</v>
      </c>
      <c r="Q73" s="263">
        <f t="shared" si="10"/>
        <v>434.20000000000005</v>
      </c>
      <c r="R73" s="263">
        <f>R74+R77+R80</f>
        <v>-40.3</v>
      </c>
      <c r="S73" s="263">
        <f t="shared" si="8"/>
        <v>393.90000000000003</v>
      </c>
    </row>
    <row r="74" spans="2:19" ht="25.5">
      <c r="B74" s="36" t="s">
        <v>412</v>
      </c>
      <c r="C74" s="63"/>
      <c r="D74" s="30" t="s">
        <v>346</v>
      </c>
      <c r="E74" s="30" t="s">
        <v>327</v>
      </c>
      <c r="F74" s="30" t="s">
        <v>434</v>
      </c>
      <c r="G74" s="30" t="s">
        <v>214</v>
      </c>
      <c r="H74" s="30"/>
      <c r="I74" s="94">
        <f>I75</f>
        <v>168.6</v>
      </c>
      <c r="J74" s="94"/>
      <c r="K74" s="33">
        <f t="shared" si="0"/>
        <v>168.6</v>
      </c>
      <c r="L74" s="127"/>
      <c r="M74" s="33">
        <f t="shared" si="1"/>
        <v>168.6</v>
      </c>
      <c r="N74" s="70">
        <f>N75</f>
        <v>0</v>
      </c>
      <c r="O74" s="77">
        <f t="shared" si="9"/>
        <v>168.6</v>
      </c>
      <c r="P74" s="70">
        <f>P75</f>
        <v>0</v>
      </c>
      <c r="Q74" s="263">
        <f t="shared" si="10"/>
        <v>168.6</v>
      </c>
      <c r="R74" s="263">
        <f>R75</f>
        <v>-54</v>
      </c>
      <c r="S74" s="263">
        <f t="shared" si="8"/>
        <v>114.6</v>
      </c>
    </row>
    <row r="75" spans="2:19" ht="12.75">
      <c r="B75" s="36" t="s">
        <v>413</v>
      </c>
      <c r="C75" s="63"/>
      <c r="D75" s="30" t="s">
        <v>346</v>
      </c>
      <c r="E75" s="30" t="s">
        <v>327</v>
      </c>
      <c r="F75" s="30" t="s">
        <v>434</v>
      </c>
      <c r="G75" s="30" t="s">
        <v>414</v>
      </c>
      <c r="H75" s="30"/>
      <c r="I75" s="94">
        <f>I76</f>
        <v>168.6</v>
      </c>
      <c r="J75" s="94"/>
      <c r="K75" s="33">
        <f t="shared" si="0"/>
        <v>168.6</v>
      </c>
      <c r="L75" s="127"/>
      <c r="M75" s="33">
        <f aca="true" t="shared" si="11" ref="M75:M153">K75+L75</f>
        <v>168.6</v>
      </c>
      <c r="N75" s="70">
        <f>N76</f>
        <v>0</v>
      </c>
      <c r="O75" s="77">
        <f t="shared" si="9"/>
        <v>168.6</v>
      </c>
      <c r="P75" s="70">
        <f>P76</f>
        <v>0</v>
      </c>
      <c r="Q75" s="263">
        <f t="shared" si="10"/>
        <v>168.6</v>
      </c>
      <c r="R75" s="263">
        <f>R76</f>
        <v>-54</v>
      </c>
      <c r="S75" s="263">
        <f t="shared" si="8"/>
        <v>114.6</v>
      </c>
    </row>
    <row r="76" spans="2:19" ht="12.75">
      <c r="B76" s="36" t="s">
        <v>408</v>
      </c>
      <c r="C76" s="63"/>
      <c r="D76" s="30" t="s">
        <v>346</v>
      </c>
      <c r="E76" s="30" t="s">
        <v>327</v>
      </c>
      <c r="F76" s="30" t="s">
        <v>434</v>
      </c>
      <c r="G76" s="30" t="s">
        <v>414</v>
      </c>
      <c r="H76" s="30">
        <v>2</v>
      </c>
      <c r="I76" s="95">
        <v>168.6</v>
      </c>
      <c r="J76" s="94"/>
      <c r="K76" s="33">
        <f t="shared" si="0"/>
        <v>168.6</v>
      </c>
      <c r="L76" s="127"/>
      <c r="M76" s="33">
        <f t="shared" si="11"/>
        <v>168.6</v>
      </c>
      <c r="N76" s="70">
        <v>0</v>
      </c>
      <c r="O76" s="77">
        <f t="shared" si="9"/>
        <v>168.6</v>
      </c>
      <c r="P76" s="70">
        <v>0</v>
      </c>
      <c r="Q76" s="263">
        <f t="shared" si="10"/>
        <v>168.6</v>
      </c>
      <c r="R76" s="263">
        <v>-54</v>
      </c>
      <c r="S76" s="263">
        <f t="shared" si="8"/>
        <v>114.6</v>
      </c>
    </row>
    <row r="77" spans="2:19" ht="12.75">
      <c r="B77" s="43" t="s">
        <v>419</v>
      </c>
      <c r="C77" s="61"/>
      <c r="D77" s="30" t="s">
        <v>346</v>
      </c>
      <c r="E77" s="30" t="s">
        <v>327</v>
      </c>
      <c r="F77" s="30" t="s">
        <v>434</v>
      </c>
      <c r="G77" s="30" t="s">
        <v>420</v>
      </c>
      <c r="H77" s="30"/>
      <c r="I77" s="94">
        <f>I78</f>
        <v>74.7</v>
      </c>
      <c r="J77" s="94"/>
      <c r="K77" s="33">
        <f aca="true" t="shared" si="12" ref="K77:K174">I77+J77</f>
        <v>74.7</v>
      </c>
      <c r="L77" s="127"/>
      <c r="M77" s="33">
        <f t="shared" si="11"/>
        <v>74.7</v>
      </c>
      <c r="N77" s="70">
        <f>N78</f>
        <v>93.2</v>
      </c>
      <c r="O77" s="77">
        <f t="shared" si="9"/>
        <v>167.9</v>
      </c>
      <c r="P77" s="70">
        <f>P78</f>
        <v>76.4</v>
      </c>
      <c r="Q77" s="263">
        <f t="shared" si="10"/>
        <v>244.3</v>
      </c>
      <c r="R77" s="263">
        <f>R78</f>
        <v>-77</v>
      </c>
      <c r="S77" s="263">
        <f t="shared" si="8"/>
        <v>167.3</v>
      </c>
    </row>
    <row r="78" spans="2:19" ht="12.75">
      <c r="B78" s="43" t="s">
        <v>421</v>
      </c>
      <c r="C78" s="61"/>
      <c r="D78" s="30" t="s">
        <v>346</v>
      </c>
      <c r="E78" s="30" t="s">
        <v>327</v>
      </c>
      <c r="F78" s="30" t="s">
        <v>434</v>
      </c>
      <c r="G78" s="30" t="s">
        <v>422</v>
      </c>
      <c r="H78" s="30"/>
      <c r="I78" s="94">
        <f>I79</f>
        <v>74.7</v>
      </c>
      <c r="J78" s="94"/>
      <c r="K78" s="33">
        <f t="shared" si="12"/>
        <v>74.7</v>
      </c>
      <c r="L78" s="127"/>
      <c r="M78" s="33">
        <f t="shared" si="11"/>
        <v>74.7</v>
      </c>
      <c r="N78" s="70">
        <f>N79</f>
        <v>93.2</v>
      </c>
      <c r="O78" s="77">
        <f t="shared" si="9"/>
        <v>167.9</v>
      </c>
      <c r="P78" s="70">
        <f>P79</f>
        <v>76.4</v>
      </c>
      <c r="Q78" s="263">
        <f t="shared" si="10"/>
        <v>244.3</v>
      </c>
      <c r="R78" s="263">
        <f>R79</f>
        <v>-77</v>
      </c>
      <c r="S78" s="263">
        <f t="shared" si="8"/>
        <v>167.3</v>
      </c>
    </row>
    <row r="79" spans="2:19" ht="12.75">
      <c r="B79" s="36" t="s">
        <v>408</v>
      </c>
      <c r="C79" s="63"/>
      <c r="D79" s="30" t="s">
        <v>346</v>
      </c>
      <c r="E79" s="30" t="s">
        <v>327</v>
      </c>
      <c r="F79" s="30" t="s">
        <v>434</v>
      </c>
      <c r="G79" s="30" t="s">
        <v>422</v>
      </c>
      <c r="H79" s="30">
        <v>2</v>
      </c>
      <c r="I79" s="94">
        <v>74.7</v>
      </c>
      <c r="J79" s="94"/>
      <c r="K79" s="33">
        <f t="shared" si="12"/>
        <v>74.7</v>
      </c>
      <c r="L79" s="127"/>
      <c r="M79" s="33">
        <f t="shared" si="11"/>
        <v>74.7</v>
      </c>
      <c r="N79" s="70">
        <v>93.2</v>
      </c>
      <c r="O79" s="77">
        <f t="shared" si="9"/>
        <v>167.9</v>
      </c>
      <c r="P79" s="70">
        <v>76.4</v>
      </c>
      <c r="Q79" s="263">
        <f t="shared" si="10"/>
        <v>244.3</v>
      </c>
      <c r="R79" s="263">
        <v>-77</v>
      </c>
      <c r="S79" s="263">
        <f t="shared" si="8"/>
        <v>167.3</v>
      </c>
    </row>
    <row r="80" spans="2:19" ht="12.75">
      <c r="B80" s="43" t="s">
        <v>424</v>
      </c>
      <c r="C80" s="61"/>
      <c r="D80" s="30" t="s">
        <v>346</v>
      </c>
      <c r="E80" s="30" t="s">
        <v>327</v>
      </c>
      <c r="F80" s="30" t="s">
        <v>434</v>
      </c>
      <c r="G80" s="30" t="s">
        <v>98</v>
      </c>
      <c r="H80" s="30"/>
      <c r="I80" s="94">
        <f>I81</f>
        <v>22.5</v>
      </c>
      <c r="J80" s="94"/>
      <c r="K80" s="33">
        <f t="shared" si="12"/>
        <v>22.5</v>
      </c>
      <c r="L80" s="127"/>
      <c r="M80" s="33">
        <f t="shared" si="11"/>
        <v>22.5</v>
      </c>
      <c r="N80" s="70">
        <f>N81</f>
        <v>-1.2</v>
      </c>
      <c r="O80" s="77">
        <f t="shared" si="9"/>
        <v>21.3</v>
      </c>
      <c r="P80" s="70"/>
      <c r="Q80" s="263">
        <f t="shared" si="10"/>
        <v>21.3</v>
      </c>
      <c r="R80" s="263">
        <f>R81</f>
        <v>90.7</v>
      </c>
      <c r="S80" s="263">
        <f t="shared" si="8"/>
        <v>112</v>
      </c>
    </row>
    <row r="81" spans="2:19" ht="12.75">
      <c r="B81" s="36" t="s">
        <v>435</v>
      </c>
      <c r="C81" s="63"/>
      <c r="D81" s="30" t="s">
        <v>346</v>
      </c>
      <c r="E81" s="30" t="s">
        <v>327</v>
      </c>
      <c r="F81" s="30" t="s">
        <v>434</v>
      </c>
      <c r="G81" s="30" t="s">
        <v>436</v>
      </c>
      <c r="H81" s="30"/>
      <c r="I81" s="94">
        <f>I82</f>
        <v>22.5</v>
      </c>
      <c r="J81" s="94"/>
      <c r="K81" s="33">
        <f t="shared" si="12"/>
        <v>22.5</v>
      </c>
      <c r="L81" s="127"/>
      <c r="M81" s="33">
        <f t="shared" si="11"/>
        <v>22.5</v>
      </c>
      <c r="N81" s="70">
        <f>N82</f>
        <v>-1.2</v>
      </c>
      <c r="O81" s="77">
        <f t="shared" si="9"/>
        <v>21.3</v>
      </c>
      <c r="P81" s="70"/>
      <c r="Q81" s="263">
        <f t="shared" si="10"/>
        <v>21.3</v>
      </c>
      <c r="R81" s="263">
        <f>R82</f>
        <v>90.7</v>
      </c>
      <c r="S81" s="263">
        <f t="shared" si="8"/>
        <v>112</v>
      </c>
    </row>
    <row r="82" spans="2:19" ht="12.75">
      <c r="B82" s="36" t="s">
        <v>408</v>
      </c>
      <c r="C82" s="63"/>
      <c r="D82" s="30" t="s">
        <v>346</v>
      </c>
      <c r="E82" s="30" t="s">
        <v>327</v>
      </c>
      <c r="F82" s="30" t="s">
        <v>434</v>
      </c>
      <c r="G82" s="30" t="s">
        <v>436</v>
      </c>
      <c r="H82" s="30">
        <v>2</v>
      </c>
      <c r="I82" s="94">
        <v>22.5</v>
      </c>
      <c r="J82" s="94"/>
      <c r="K82" s="33">
        <f t="shared" si="12"/>
        <v>22.5</v>
      </c>
      <c r="L82" s="127"/>
      <c r="M82" s="33">
        <f t="shared" si="11"/>
        <v>22.5</v>
      </c>
      <c r="N82" s="70">
        <v>-1.2</v>
      </c>
      <c r="O82" s="77">
        <f t="shared" si="9"/>
        <v>21.3</v>
      </c>
      <c r="P82" s="70"/>
      <c r="Q82" s="263">
        <f t="shared" si="10"/>
        <v>21.3</v>
      </c>
      <c r="R82" s="263">
        <v>90.7</v>
      </c>
      <c r="S82" s="263">
        <f t="shared" si="8"/>
        <v>112</v>
      </c>
    </row>
    <row r="83" spans="2:19" ht="12.75">
      <c r="B83" s="47" t="s">
        <v>437</v>
      </c>
      <c r="C83" s="66"/>
      <c r="D83" s="30" t="s">
        <v>346</v>
      </c>
      <c r="E83" s="30" t="s">
        <v>327</v>
      </c>
      <c r="F83" s="30" t="s">
        <v>438</v>
      </c>
      <c r="G83" s="30"/>
      <c r="H83" s="30"/>
      <c r="I83" s="94">
        <f>I84</f>
        <v>54</v>
      </c>
      <c r="J83" s="94"/>
      <c r="K83" s="33">
        <f t="shared" si="12"/>
        <v>54</v>
      </c>
      <c r="L83" s="127"/>
      <c r="M83" s="33">
        <f t="shared" si="11"/>
        <v>54</v>
      </c>
      <c r="N83" s="70"/>
      <c r="O83" s="77">
        <f t="shared" si="9"/>
        <v>54</v>
      </c>
      <c r="P83" s="70">
        <f>P84</f>
        <v>-5</v>
      </c>
      <c r="Q83" s="263">
        <f t="shared" si="10"/>
        <v>49</v>
      </c>
      <c r="R83" s="263">
        <f>R84</f>
        <v>-20</v>
      </c>
      <c r="S83" s="263">
        <f t="shared" si="8"/>
        <v>29</v>
      </c>
    </row>
    <row r="84" spans="2:19" ht="25.5">
      <c r="B84" s="36" t="s">
        <v>475</v>
      </c>
      <c r="C84" s="63"/>
      <c r="D84" s="30" t="s">
        <v>346</v>
      </c>
      <c r="E84" s="30" t="s">
        <v>327</v>
      </c>
      <c r="F84" s="30" t="s">
        <v>476</v>
      </c>
      <c r="G84" s="30"/>
      <c r="H84" s="30"/>
      <c r="I84" s="94">
        <f>I89</f>
        <v>54</v>
      </c>
      <c r="J84" s="94"/>
      <c r="K84" s="33">
        <f t="shared" si="12"/>
        <v>54</v>
      </c>
      <c r="L84" s="127"/>
      <c r="M84" s="33">
        <f t="shared" si="11"/>
        <v>54</v>
      </c>
      <c r="N84" s="70"/>
      <c r="O84" s="77">
        <f t="shared" si="9"/>
        <v>54</v>
      </c>
      <c r="P84" s="70">
        <f>P85+P89</f>
        <v>-5</v>
      </c>
      <c r="Q84" s="263">
        <f t="shared" si="10"/>
        <v>49</v>
      </c>
      <c r="R84" s="263">
        <f>R85+R89</f>
        <v>-20</v>
      </c>
      <c r="S84" s="263">
        <f t="shared" si="8"/>
        <v>29</v>
      </c>
    </row>
    <row r="85" spans="2:19" ht="38.25">
      <c r="B85" s="36" t="s">
        <v>362</v>
      </c>
      <c r="C85" s="63"/>
      <c r="D85" s="30" t="s">
        <v>346</v>
      </c>
      <c r="E85" s="30" t="s">
        <v>327</v>
      </c>
      <c r="F85" s="30" t="s">
        <v>361</v>
      </c>
      <c r="G85" s="30"/>
      <c r="H85" s="30"/>
      <c r="I85" s="94"/>
      <c r="J85" s="94"/>
      <c r="K85" s="33"/>
      <c r="L85" s="127"/>
      <c r="M85" s="33"/>
      <c r="N85" s="70"/>
      <c r="O85" s="77"/>
      <c r="P85" s="70">
        <f>P86</f>
        <v>10</v>
      </c>
      <c r="Q85" s="263">
        <f t="shared" si="10"/>
        <v>10</v>
      </c>
      <c r="R85" s="263">
        <f>R86</f>
        <v>0</v>
      </c>
      <c r="S85" s="263">
        <f t="shared" si="8"/>
        <v>10</v>
      </c>
    </row>
    <row r="86" spans="2:19" ht="12.75">
      <c r="B86" s="43" t="s">
        <v>419</v>
      </c>
      <c r="C86" s="63"/>
      <c r="D86" s="30" t="s">
        <v>346</v>
      </c>
      <c r="E86" s="30" t="s">
        <v>327</v>
      </c>
      <c r="F86" s="30" t="s">
        <v>361</v>
      </c>
      <c r="G86" s="30" t="s">
        <v>420</v>
      </c>
      <c r="H86" s="30"/>
      <c r="I86" s="94"/>
      <c r="J86" s="94"/>
      <c r="K86" s="33"/>
      <c r="L86" s="127"/>
      <c r="M86" s="33"/>
      <c r="N86" s="70"/>
      <c r="O86" s="77"/>
      <c r="P86" s="70">
        <f>P87</f>
        <v>10</v>
      </c>
      <c r="Q86" s="263">
        <f t="shared" si="10"/>
        <v>10</v>
      </c>
      <c r="R86" s="263">
        <f>R87</f>
        <v>0</v>
      </c>
      <c r="S86" s="263">
        <f t="shared" si="8"/>
        <v>10</v>
      </c>
    </row>
    <row r="87" spans="2:19" ht="12.75">
      <c r="B87" s="43" t="s">
        <v>421</v>
      </c>
      <c r="C87" s="63"/>
      <c r="D87" s="30" t="s">
        <v>346</v>
      </c>
      <c r="E87" s="30" t="s">
        <v>327</v>
      </c>
      <c r="F87" s="30" t="s">
        <v>361</v>
      </c>
      <c r="G87" s="30" t="s">
        <v>422</v>
      </c>
      <c r="H87" s="30"/>
      <c r="I87" s="94"/>
      <c r="J87" s="94"/>
      <c r="K87" s="33"/>
      <c r="L87" s="127"/>
      <c r="M87" s="33"/>
      <c r="N87" s="70"/>
      <c r="O87" s="77"/>
      <c r="P87" s="70">
        <f>P88</f>
        <v>10</v>
      </c>
      <c r="Q87" s="263">
        <f t="shared" si="10"/>
        <v>10</v>
      </c>
      <c r="R87" s="263">
        <f>R88</f>
        <v>0</v>
      </c>
      <c r="S87" s="263">
        <f t="shared" si="8"/>
        <v>10</v>
      </c>
    </row>
    <row r="88" spans="2:19" ht="12.75">
      <c r="B88" s="36" t="s">
        <v>382</v>
      </c>
      <c r="C88" s="63"/>
      <c r="D88" s="30" t="s">
        <v>346</v>
      </c>
      <c r="E88" s="30" t="s">
        <v>327</v>
      </c>
      <c r="F88" s="30" t="s">
        <v>361</v>
      </c>
      <c r="G88" s="30" t="s">
        <v>422</v>
      </c>
      <c r="H88" s="30" t="s">
        <v>31</v>
      </c>
      <c r="I88" s="94"/>
      <c r="J88" s="94"/>
      <c r="K88" s="33"/>
      <c r="L88" s="127"/>
      <c r="M88" s="33"/>
      <c r="N88" s="70"/>
      <c r="O88" s="77"/>
      <c r="P88" s="70">
        <v>10</v>
      </c>
      <c r="Q88" s="263">
        <f t="shared" si="10"/>
        <v>10</v>
      </c>
      <c r="R88" s="263">
        <v>0</v>
      </c>
      <c r="S88" s="263">
        <f t="shared" si="8"/>
        <v>10</v>
      </c>
    </row>
    <row r="89" spans="2:19" ht="25.5">
      <c r="B89" s="36" t="s">
        <v>477</v>
      </c>
      <c r="C89" s="63"/>
      <c r="D89" s="30" t="s">
        <v>346</v>
      </c>
      <c r="E89" s="30" t="s">
        <v>327</v>
      </c>
      <c r="F89" s="30" t="s">
        <v>478</v>
      </c>
      <c r="G89" s="29"/>
      <c r="H89" s="29"/>
      <c r="I89" s="94">
        <f>I90</f>
        <v>54</v>
      </c>
      <c r="J89" s="94"/>
      <c r="K89" s="33">
        <f t="shared" si="12"/>
        <v>54</v>
      </c>
      <c r="L89" s="127"/>
      <c r="M89" s="33">
        <f t="shared" si="11"/>
        <v>54</v>
      </c>
      <c r="N89" s="70"/>
      <c r="O89" s="77">
        <f t="shared" si="9"/>
        <v>54</v>
      </c>
      <c r="P89" s="70">
        <f>P90</f>
        <v>-15</v>
      </c>
      <c r="Q89" s="263">
        <f t="shared" si="10"/>
        <v>39</v>
      </c>
      <c r="R89" s="263">
        <f>R90</f>
        <v>-20</v>
      </c>
      <c r="S89" s="263">
        <f t="shared" si="8"/>
        <v>19</v>
      </c>
    </row>
    <row r="90" spans="2:19" ht="12.75">
      <c r="B90" s="43" t="s">
        <v>419</v>
      </c>
      <c r="C90" s="61"/>
      <c r="D90" s="30" t="s">
        <v>346</v>
      </c>
      <c r="E90" s="30" t="s">
        <v>327</v>
      </c>
      <c r="F90" s="30" t="s">
        <v>478</v>
      </c>
      <c r="G90" s="30" t="s">
        <v>420</v>
      </c>
      <c r="H90" s="30"/>
      <c r="I90" s="94">
        <f>I91</f>
        <v>54</v>
      </c>
      <c r="J90" s="94"/>
      <c r="K90" s="33">
        <f t="shared" si="12"/>
        <v>54</v>
      </c>
      <c r="L90" s="127"/>
      <c r="M90" s="33">
        <f t="shared" si="11"/>
        <v>54</v>
      </c>
      <c r="N90" s="70"/>
      <c r="O90" s="77">
        <f t="shared" si="9"/>
        <v>54</v>
      </c>
      <c r="P90" s="70">
        <f>P91</f>
        <v>-15</v>
      </c>
      <c r="Q90" s="263">
        <f t="shared" si="10"/>
        <v>39</v>
      </c>
      <c r="R90" s="263">
        <f>R91</f>
        <v>-20</v>
      </c>
      <c r="S90" s="263">
        <f t="shared" si="8"/>
        <v>19</v>
      </c>
    </row>
    <row r="91" spans="2:19" ht="12.75">
      <c r="B91" s="43" t="s">
        <v>421</v>
      </c>
      <c r="C91" s="61"/>
      <c r="D91" s="30" t="s">
        <v>346</v>
      </c>
      <c r="E91" s="30" t="s">
        <v>327</v>
      </c>
      <c r="F91" s="30" t="s">
        <v>478</v>
      </c>
      <c r="G91" s="30" t="s">
        <v>422</v>
      </c>
      <c r="H91" s="30"/>
      <c r="I91" s="94">
        <f>I92</f>
        <v>54</v>
      </c>
      <c r="J91" s="94"/>
      <c r="K91" s="33">
        <f t="shared" si="12"/>
        <v>54</v>
      </c>
      <c r="L91" s="127"/>
      <c r="M91" s="33">
        <f t="shared" si="11"/>
        <v>54</v>
      </c>
      <c r="N91" s="70"/>
      <c r="O91" s="77">
        <f t="shared" si="9"/>
        <v>54</v>
      </c>
      <c r="P91" s="70">
        <f>P92</f>
        <v>-15</v>
      </c>
      <c r="Q91" s="263">
        <f t="shared" si="10"/>
        <v>39</v>
      </c>
      <c r="R91" s="263">
        <f>R92</f>
        <v>-20</v>
      </c>
      <c r="S91" s="263">
        <f t="shared" si="8"/>
        <v>19</v>
      </c>
    </row>
    <row r="92" spans="2:19" ht="12.75">
      <c r="B92" s="36" t="s">
        <v>408</v>
      </c>
      <c r="C92" s="63"/>
      <c r="D92" s="30" t="s">
        <v>346</v>
      </c>
      <c r="E92" s="30" t="s">
        <v>327</v>
      </c>
      <c r="F92" s="30" t="s">
        <v>478</v>
      </c>
      <c r="G92" s="30" t="s">
        <v>422</v>
      </c>
      <c r="H92" s="30">
        <v>2</v>
      </c>
      <c r="I92" s="94">
        <v>54</v>
      </c>
      <c r="J92" s="94"/>
      <c r="K92" s="33">
        <f t="shared" si="12"/>
        <v>54</v>
      </c>
      <c r="L92" s="127"/>
      <c r="M92" s="33">
        <f t="shared" si="11"/>
        <v>54</v>
      </c>
      <c r="N92" s="70"/>
      <c r="O92" s="77">
        <f t="shared" si="9"/>
        <v>54</v>
      </c>
      <c r="P92" s="70">
        <v>-15</v>
      </c>
      <c r="Q92" s="263">
        <f t="shared" si="10"/>
        <v>39</v>
      </c>
      <c r="R92" s="263">
        <v>-20</v>
      </c>
      <c r="S92" s="263">
        <f t="shared" si="8"/>
        <v>19</v>
      </c>
    </row>
    <row r="93" spans="2:19" ht="12.75">
      <c r="B93" s="67" t="s">
        <v>323</v>
      </c>
      <c r="C93" s="68"/>
      <c r="D93" s="30" t="s">
        <v>351</v>
      </c>
      <c r="E93" s="30"/>
      <c r="F93" s="30"/>
      <c r="G93" s="30"/>
      <c r="H93" s="30"/>
      <c r="I93" s="94">
        <f>I97</f>
        <v>10</v>
      </c>
      <c r="J93" s="94"/>
      <c r="K93" s="33">
        <f t="shared" si="12"/>
        <v>10</v>
      </c>
      <c r="L93" s="127"/>
      <c r="M93" s="33">
        <f t="shared" si="11"/>
        <v>10</v>
      </c>
      <c r="N93" s="70">
        <f aca="true" t="shared" si="13" ref="N93:N98">N94</f>
        <v>-3.9</v>
      </c>
      <c r="O93" s="77">
        <f t="shared" si="9"/>
        <v>6.1</v>
      </c>
      <c r="P93" s="70"/>
      <c r="Q93" s="263">
        <f t="shared" si="10"/>
        <v>6.1</v>
      </c>
      <c r="R93" s="263">
        <f aca="true" t="shared" si="14" ref="R93:R98">R94</f>
        <v>0</v>
      </c>
      <c r="S93" s="263">
        <f t="shared" si="8"/>
        <v>6.1</v>
      </c>
    </row>
    <row r="94" spans="2:19" ht="12.75">
      <c r="B94" s="36" t="s">
        <v>322</v>
      </c>
      <c r="C94" s="63"/>
      <c r="D94" s="30" t="s">
        <v>351</v>
      </c>
      <c r="E94" s="30" t="s">
        <v>352</v>
      </c>
      <c r="F94" s="30"/>
      <c r="G94" s="30"/>
      <c r="H94" s="30"/>
      <c r="I94" s="94">
        <f>I95</f>
        <v>10</v>
      </c>
      <c r="J94" s="94"/>
      <c r="K94" s="33">
        <f t="shared" si="12"/>
        <v>10</v>
      </c>
      <c r="L94" s="127"/>
      <c r="M94" s="33">
        <f t="shared" si="11"/>
        <v>10</v>
      </c>
      <c r="N94" s="70">
        <f t="shared" si="13"/>
        <v>-3.9</v>
      </c>
      <c r="O94" s="77">
        <f t="shared" si="9"/>
        <v>6.1</v>
      </c>
      <c r="P94" s="70"/>
      <c r="Q94" s="263">
        <f t="shared" si="10"/>
        <v>6.1</v>
      </c>
      <c r="R94" s="263">
        <f t="shared" si="14"/>
        <v>0</v>
      </c>
      <c r="S94" s="263">
        <f t="shared" si="8"/>
        <v>6.1</v>
      </c>
    </row>
    <row r="95" spans="2:19" ht="12.75">
      <c r="B95" s="43" t="s">
        <v>409</v>
      </c>
      <c r="C95" s="64"/>
      <c r="D95" s="30" t="s">
        <v>351</v>
      </c>
      <c r="E95" s="30" t="s">
        <v>352</v>
      </c>
      <c r="F95" s="62" t="s">
        <v>410</v>
      </c>
      <c r="G95" s="30"/>
      <c r="H95" s="30"/>
      <c r="I95" s="94">
        <f>I96</f>
        <v>10</v>
      </c>
      <c r="J95" s="94"/>
      <c r="K95" s="33">
        <f t="shared" si="12"/>
        <v>10</v>
      </c>
      <c r="L95" s="127"/>
      <c r="M95" s="33">
        <f t="shared" si="11"/>
        <v>10</v>
      </c>
      <c r="N95" s="70">
        <f t="shared" si="13"/>
        <v>-3.9</v>
      </c>
      <c r="O95" s="77">
        <f t="shared" si="9"/>
        <v>6.1</v>
      </c>
      <c r="P95" s="70"/>
      <c r="Q95" s="263">
        <f t="shared" si="10"/>
        <v>6.1</v>
      </c>
      <c r="R95" s="263">
        <f t="shared" si="14"/>
        <v>0</v>
      </c>
      <c r="S95" s="263">
        <f t="shared" si="8"/>
        <v>6.1</v>
      </c>
    </row>
    <row r="96" spans="2:19" ht="12.75">
      <c r="B96" s="36" t="s">
        <v>9</v>
      </c>
      <c r="C96" s="63"/>
      <c r="D96" s="30" t="s">
        <v>351</v>
      </c>
      <c r="E96" s="30" t="s">
        <v>352</v>
      </c>
      <c r="F96" s="30" t="s">
        <v>489</v>
      </c>
      <c r="G96" s="30"/>
      <c r="H96" s="30"/>
      <c r="I96" s="94">
        <f>I97</f>
        <v>10</v>
      </c>
      <c r="J96" s="94"/>
      <c r="K96" s="33">
        <f t="shared" si="12"/>
        <v>10</v>
      </c>
      <c r="L96" s="127"/>
      <c r="M96" s="33">
        <f t="shared" si="11"/>
        <v>10</v>
      </c>
      <c r="N96" s="70">
        <f t="shared" si="13"/>
        <v>-3.9</v>
      </c>
      <c r="O96" s="77">
        <f t="shared" si="9"/>
        <v>6.1</v>
      </c>
      <c r="P96" s="70"/>
      <c r="Q96" s="263">
        <f t="shared" si="10"/>
        <v>6.1</v>
      </c>
      <c r="R96" s="263">
        <f t="shared" si="14"/>
        <v>0</v>
      </c>
      <c r="S96" s="263">
        <f t="shared" si="8"/>
        <v>6.1</v>
      </c>
    </row>
    <row r="97" spans="2:19" ht="12.75">
      <c r="B97" s="43" t="s">
        <v>419</v>
      </c>
      <c r="C97" s="61"/>
      <c r="D97" s="30" t="s">
        <v>351</v>
      </c>
      <c r="E97" s="30" t="s">
        <v>352</v>
      </c>
      <c r="F97" s="30" t="s">
        <v>489</v>
      </c>
      <c r="G97" s="30" t="s">
        <v>420</v>
      </c>
      <c r="H97" s="30"/>
      <c r="I97" s="94">
        <f>I98</f>
        <v>10</v>
      </c>
      <c r="J97" s="94"/>
      <c r="K97" s="33">
        <f t="shared" si="12"/>
        <v>10</v>
      </c>
      <c r="L97" s="127"/>
      <c r="M97" s="33">
        <f t="shared" si="11"/>
        <v>10</v>
      </c>
      <c r="N97" s="70">
        <f t="shared" si="13"/>
        <v>-3.9</v>
      </c>
      <c r="O97" s="77">
        <f t="shared" si="9"/>
        <v>6.1</v>
      </c>
      <c r="P97" s="70"/>
      <c r="Q97" s="263">
        <f t="shared" si="10"/>
        <v>6.1</v>
      </c>
      <c r="R97" s="263">
        <f t="shared" si="14"/>
        <v>0</v>
      </c>
      <c r="S97" s="263">
        <f t="shared" si="8"/>
        <v>6.1</v>
      </c>
    </row>
    <row r="98" spans="2:19" ht="12.75">
      <c r="B98" s="43" t="s">
        <v>421</v>
      </c>
      <c r="C98" s="61"/>
      <c r="D98" s="30" t="s">
        <v>351</v>
      </c>
      <c r="E98" s="30" t="s">
        <v>352</v>
      </c>
      <c r="F98" s="30" t="s">
        <v>489</v>
      </c>
      <c r="G98" s="30" t="s">
        <v>422</v>
      </c>
      <c r="H98" s="30"/>
      <c r="I98" s="94">
        <f>I99</f>
        <v>10</v>
      </c>
      <c r="J98" s="94"/>
      <c r="K98" s="33">
        <f t="shared" si="12"/>
        <v>10</v>
      </c>
      <c r="L98" s="127"/>
      <c r="M98" s="33">
        <f t="shared" si="11"/>
        <v>10</v>
      </c>
      <c r="N98" s="70">
        <f t="shared" si="13"/>
        <v>-3.9</v>
      </c>
      <c r="O98" s="77">
        <f t="shared" si="9"/>
        <v>6.1</v>
      </c>
      <c r="P98" s="70"/>
      <c r="Q98" s="263">
        <f t="shared" si="10"/>
        <v>6.1</v>
      </c>
      <c r="R98" s="263">
        <f t="shared" si="14"/>
        <v>0</v>
      </c>
      <c r="S98" s="263">
        <f t="shared" si="8"/>
        <v>6.1</v>
      </c>
    </row>
    <row r="99" spans="2:19" ht="12.75">
      <c r="B99" s="36" t="s">
        <v>408</v>
      </c>
      <c r="C99" s="63"/>
      <c r="D99" s="30" t="s">
        <v>351</v>
      </c>
      <c r="E99" s="30" t="s">
        <v>352</v>
      </c>
      <c r="F99" s="30" t="s">
        <v>489</v>
      </c>
      <c r="G99" s="30" t="s">
        <v>422</v>
      </c>
      <c r="H99" s="30">
        <v>2</v>
      </c>
      <c r="I99" s="94">
        <v>10</v>
      </c>
      <c r="J99" s="94"/>
      <c r="K99" s="33">
        <f t="shared" si="12"/>
        <v>10</v>
      </c>
      <c r="L99" s="127"/>
      <c r="M99" s="33">
        <f t="shared" si="11"/>
        <v>10</v>
      </c>
      <c r="N99" s="70">
        <v>-3.9</v>
      </c>
      <c r="O99" s="77">
        <f t="shared" si="9"/>
        <v>6.1</v>
      </c>
      <c r="P99" s="70"/>
      <c r="Q99" s="263">
        <f t="shared" si="10"/>
        <v>6.1</v>
      </c>
      <c r="R99" s="263">
        <v>0</v>
      </c>
      <c r="S99" s="263">
        <f t="shared" si="8"/>
        <v>6.1</v>
      </c>
    </row>
    <row r="100" spans="2:19" ht="12.75">
      <c r="B100" s="36" t="s">
        <v>324</v>
      </c>
      <c r="C100" s="63"/>
      <c r="D100" s="30" t="s">
        <v>353</v>
      </c>
      <c r="E100" s="29"/>
      <c r="F100" s="29"/>
      <c r="G100" s="30"/>
      <c r="H100" s="30"/>
      <c r="I100" s="94">
        <f aca="true" t="shared" si="15" ref="I100:I105">I101</f>
        <v>15</v>
      </c>
      <c r="J100" s="94"/>
      <c r="K100" s="33">
        <f t="shared" si="12"/>
        <v>15</v>
      </c>
      <c r="L100" s="127"/>
      <c r="M100" s="33">
        <f t="shared" si="11"/>
        <v>15</v>
      </c>
      <c r="N100" s="70">
        <f aca="true" t="shared" si="16" ref="N100:N105">N101</f>
        <v>-6.6</v>
      </c>
      <c r="O100" s="77">
        <f t="shared" si="9"/>
        <v>8.4</v>
      </c>
      <c r="P100" s="70"/>
      <c r="Q100" s="263">
        <f t="shared" si="10"/>
        <v>8.4</v>
      </c>
      <c r="R100" s="263">
        <f aca="true" t="shared" si="17" ref="R100:R105">R101</f>
        <v>0</v>
      </c>
      <c r="S100" s="263">
        <f t="shared" si="8"/>
        <v>8.4</v>
      </c>
    </row>
    <row r="101" spans="2:19" ht="12.75">
      <c r="B101" s="36" t="s">
        <v>34</v>
      </c>
      <c r="C101" s="63"/>
      <c r="D101" s="30" t="s">
        <v>353</v>
      </c>
      <c r="E101" s="30" t="s">
        <v>364</v>
      </c>
      <c r="F101" s="30"/>
      <c r="G101" s="30"/>
      <c r="H101" s="30"/>
      <c r="I101" s="94">
        <f t="shared" si="15"/>
        <v>15</v>
      </c>
      <c r="J101" s="94"/>
      <c r="K101" s="33">
        <f t="shared" si="12"/>
        <v>15</v>
      </c>
      <c r="L101" s="127"/>
      <c r="M101" s="33">
        <f t="shared" si="11"/>
        <v>15</v>
      </c>
      <c r="N101" s="70">
        <f t="shared" si="16"/>
        <v>-6.6</v>
      </c>
      <c r="O101" s="77">
        <f t="shared" si="9"/>
        <v>8.4</v>
      </c>
      <c r="P101" s="70"/>
      <c r="Q101" s="263">
        <f t="shared" si="10"/>
        <v>8.4</v>
      </c>
      <c r="R101" s="263">
        <f t="shared" si="17"/>
        <v>0</v>
      </c>
      <c r="S101" s="263">
        <f t="shared" si="8"/>
        <v>8.4</v>
      </c>
    </row>
    <row r="102" spans="2:19" ht="12.75">
      <c r="B102" s="43" t="s">
        <v>409</v>
      </c>
      <c r="C102" s="64"/>
      <c r="D102" s="30" t="s">
        <v>353</v>
      </c>
      <c r="E102" s="30" t="s">
        <v>364</v>
      </c>
      <c r="F102" s="62" t="s">
        <v>410</v>
      </c>
      <c r="G102" s="30"/>
      <c r="H102" s="30"/>
      <c r="I102" s="94">
        <f t="shared" si="15"/>
        <v>15</v>
      </c>
      <c r="J102" s="94"/>
      <c r="K102" s="33">
        <f t="shared" si="12"/>
        <v>15</v>
      </c>
      <c r="L102" s="127"/>
      <c r="M102" s="33">
        <f t="shared" si="11"/>
        <v>15</v>
      </c>
      <c r="N102" s="70">
        <f t="shared" si="16"/>
        <v>-6.6</v>
      </c>
      <c r="O102" s="77">
        <f t="shared" si="9"/>
        <v>8.4</v>
      </c>
      <c r="P102" s="70"/>
      <c r="Q102" s="263">
        <f t="shared" si="10"/>
        <v>8.4</v>
      </c>
      <c r="R102" s="263">
        <f t="shared" si="17"/>
        <v>0</v>
      </c>
      <c r="S102" s="263">
        <f t="shared" si="8"/>
        <v>8.4</v>
      </c>
    </row>
    <row r="103" spans="2:19" ht="25.5">
      <c r="B103" s="36" t="s">
        <v>490</v>
      </c>
      <c r="C103" s="63"/>
      <c r="D103" s="30" t="s">
        <v>353</v>
      </c>
      <c r="E103" s="30" t="s">
        <v>364</v>
      </c>
      <c r="F103" s="30" t="s">
        <v>491</v>
      </c>
      <c r="G103" s="30"/>
      <c r="H103" s="30"/>
      <c r="I103" s="94">
        <f t="shared" si="15"/>
        <v>15</v>
      </c>
      <c r="J103" s="94"/>
      <c r="K103" s="33">
        <f t="shared" si="12"/>
        <v>15</v>
      </c>
      <c r="L103" s="127"/>
      <c r="M103" s="33">
        <f t="shared" si="11"/>
        <v>15</v>
      </c>
      <c r="N103" s="70">
        <f t="shared" si="16"/>
        <v>-6.6</v>
      </c>
      <c r="O103" s="77">
        <f t="shared" si="9"/>
        <v>8.4</v>
      </c>
      <c r="P103" s="70"/>
      <c r="Q103" s="263">
        <f t="shared" si="10"/>
        <v>8.4</v>
      </c>
      <c r="R103" s="263">
        <f t="shared" si="17"/>
        <v>0</v>
      </c>
      <c r="S103" s="263">
        <f t="shared" si="8"/>
        <v>8.4</v>
      </c>
    </row>
    <row r="104" spans="2:19" ht="12.75">
      <c r="B104" s="43" t="s">
        <v>419</v>
      </c>
      <c r="C104" s="61"/>
      <c r="D104" s="30" t="s">
        <v>353</v>
      </c>
      <c r="E104" s="30" t="s">
        <v>364</v>
      </c>
      <c r="F104" s="30" t="s">
        <v>491</v>
      </c>
      <c r="G104" s="30" t="s">
        <v>420</v>
      </c>
      <c r="H104" s="30"/>
      <c r="I104" s="94">
        <f t="shared" si="15"/>
        <v>15</v>
      </c>
      <c r="J104" s="94"/>
      <c r="K104" s="33">
        <f t="shared" si="12"/>
        <v>15</v>
      </c>
      <c r="L104" s="127"/>
      <c r="M104" s="33">
        <f t="shared" si="11"/>
        <v>15</v>
      </c>
      <c r="N104" s="70">
        <f t="shared" si="16"/>
        <v>-6.6</v>
      </c>
      <c r="O104" s="77">
        <f t="shared" si="9"/>
        <v>8.4</v>
      </c>
      <c r="P104" s="70"/>
      <c r="Q104" s="263">
        <f t="shared" si="10"/>
        <v>8.4</v>
      </c>
      <c r="R104" s="263">
        <f t="shared" si="17"/>
        <v>0</v>
      </c>
      <c r="S104" s="263">
        <f t="shared" si="8"/>
        <v>8.4</v>
      </c>
    </row>
    <row r="105" spans="2:19" ht="12.75">
      <c r="B105" s="43" t="s">
        <v>421</v>
      </c>
      <c r="C105" s="61"/>
      <c r="D105" s="30" t="s">
        <v>353</v>
      </c>
      <c r="E105" s="30" t="s">
        <v>364</v>
      </c>
      <c r="F105" s="30" t="s">
        <v>491</v>
      </c>
      <c r="G105" s="30" t="s">
        <v>422</v>
      </c>
      <c r="H105" s="30"/>
      <c r="I105" s="94">
        <f t="shared" si="15"/>
        <v>15</v>
      </c>
      <c r="J105" s="94"/>
      <c r="K105" s="33">
        <f t="shared" si="12"/>
        <v>15</v>
      </c>
      <c r="L105" s="127"/>
      <c r="M105" s="33">
        <f t="shared" si="11"/>
        <v>15</v>
      </c>
      <c r="N105" s="70">
        <f t="shared" si="16"/>
        <v>-6.6</v>
      </c>
      <c r="O105" s="77">
        <f t="shared" si="9"/>
        <v>8.4</v>
      </c>
      <c r="P105" s="70"/>
      <c r="Q105" s="263">
        <f t="shared" si="10"/>
        <v>8.4</v>
      </c>
      <c r="R105" s="263">
        <f t="shared" si="17"/>
        <v>0</v>
      </c>
      <c r="S105" s="263">
        <f t="shared" si="8"/>
        <v>8.4</v>
      </c>
    </row>
    <row r="106" spans="2:19" ht="12.75">
      <c r="B106" s="36" t="s">
        <v>408</v>
      </c>
      <c r="C106" s="63"/>
      <c r="D106" s="30" t="s">
        <v>353</v>
      </c>
      <c r="E106" s="30" t="s">
        <v>364</v>
      </c>
      <c r="F106" s="30" t="s">
        <v>491</v>
      </c>
      <c r="G106" s="30" t="s">
        <v>422</v>
      </c>
      <c r="H106" s="30">
        <v>2</v>
      </c>
      <c r="I106" s="94">
        <v>15</v>
      </c>
      <c r="J106" s="94"/>
      <c r="K106" s="33">
        <f t="shared" si="12"/>
        <v>15</v>
      </c>
      <c r="L106" s="127"/>
      <c r="M106" s="33">
        <f t="shared" si="11"/>
        <v>15</v>
      </c>
      <c r="N106" s="70">
        <v>-6.6</v>
      </c>
      <c r="O106" s="77">
        <f t="shared" si="9"/>
        <v>8.4</v>
      </c>
      <c r="P106" s="70"/>
      <c r="Q106" s="263">
        <f t="shared" si="10"/>
        <v>8.4</v>
      </c>
      <c r="R106" s="263">
        <v>0</v>
      </c>
      <c r="S106" s="263">
        <f t="shared" si="8"/>
        <v>8.4</v>
      </c>
    </row>
    <row r="107" spans="2:19" ht="12.75">
      <c r="B107" s="36" t="s">
        <v>307</v>
      </c>
      <c r="C107" s="63"/>
      <c r="D107" s="30" t="s">
        <v>365</v>
      </c>
      <c r="E107" s="30"/>
      <c r="F107" s="30"/>
      <c r="G107" s="30"/>
      <c r="H107" s="30"/>
      <c r="I107" s="94">
        <f>I108+I114</f>
        <v>1283</v>
      </c>
      <c r="J107" s="94"/>
      <c r="K107" s="33">
        <f t="shared" si="12"/>
        <v>1283</v>
      </c>
      <c r="L107" s="127"/>
      <c r="M107" s="33">
        <f t="shared" si="11"/>
        <v>1283</v>
      </c>
      <c r="N107" s="70"/>
      <c r="O107" s="77">
        <f t="shared" si="9"/>
        <v>1283</v>
      </c>
      <c r="P107" s="70">
        <f aca="true" t="shared" si="18" ref="P107:P112">P108</f>
        <v>170</v>
      </c>
      <c r="Q107" s="263">
        <f t="shared" si="10"/>
        <v>1453</v>
      </c>
      <c r="R107" s="263">
        <f>R108+R114</f>
        <v>-53.10000000000001</v>
      </c>
      <c r="S107" s="263">
        <f t="shared" si="8"/>
        <v>1399.9</v>
      </c>
    </row>
    <row r="108" spans="2:19" ht="12.75">
      <c r="B108" s="36" t="s">
        <v>344</v>
      </c>
      <c r="C108" s="63"/>
      <c r="D108" s="30" t="s">
        <v>365</v>
      </c>
      <c r="E108" s="30" t="s">
        <v>343</v>
      </c>
      <c r="F108" s="30"/>
      <c r="G108" s="30"/>
      <c r="H108" s="30"/>
      <c r="I108" s="94">
        <f>I109</f>
        <v>400</v>
      </c>
      <c r="J108" s="94"/>
      <c r="K108" s="33">
        <f t="shared" si="12"/>
        <v>400</v>
      </c>
      <c r="L108" s="127"/>
      <c r="M108" s="33">
        <f t="shared" si="11"/>
        <v>400</v>
      </c>
      <c r="N108" s="70">
        <f>N109</f>
        <v>0</v>
      </c>
      <c r="O108" s="77">
        <f t="shared" si="9"/>
        <v>400</v>
      </c>
      <c r="P108" s="70">
        <f t="shared" si="18"/>
        <v>170</v>
      </c>
      <c r="Q108" s="263">
        <f t="shared" si="10"/>
        <v>570</v>
      </c>
      <c r="R108" s="263">
        <f>R109</f>
        <v>95.3</v>
      </c>
      <c r="S108" s="263">
        <f t="shared" si="8"/>
        <v>665.3</v>
      </c>
    </row>
    <row r="109" spans="2:19" ht="12.75">
      <c r="B109" s="43" t="s">
        <v>409</v>
      </c>
      <c r="C109" s="64"/>
      <c r="D109" s="30" t="s">
        <v>365</v>
      </c>
      <c r="E109" s="30" t="s">
        <v>343</v>
      </c>
      <c r="F109" s="62" t="s">
        <v>410</v>
      </c>
      <c r="G109" s="30"/>
      <c r="H109" s="30"/>
      <c r="I109" s="94">
        <f>I110</f>
        <v>400</v>
      </c>
      <c r="J109" s="94"/>
      <c r="K109" s="33">
        <f t="shared" si="12"/>
        <v>400</v>
      </c>
      <c r="L109" s="127"/>
      <c r="M109" s="33">
        <f t="shared" si="11"/>
        <v>400</v>
      </c>
      <c r="N109" s="70">
        <f>N110</f>
        <v>0</v>
      </c>
      <c r="O109" s="77">
        <f t="shared" si="9"/>
        <v>400</v>
      </c>
      <c r="P109" s="70">
        <f t="shared" si="18"/>
        <v>170</v>
      </c>
      <c r="Q109" s="263">
        <f t="shared" si="10"/>
        <v>570</v>
      </c>
      <c r="R109" s="263">
        <f>R110</f>
        <v>95.3</v>
      </c>
      <c r="S109" s="263">
        <f t="shared" si="8"/>
        <v>665.3</v>
      </c>
    </row>
    <row r="110" spans="2:19" ht="12.75">
      <c r="B110" s="43" t="s">
        <v>496</v>
      </c>
      <c r="C110" s="64"/>
      <c r="D110" s="30" t="s">
        <v>365</v>
      </c>
      <c r="E110" s="30" t="s">
        <v>343</v>
      </c>
      <c r="F110" s="62" t="s">
        <v>497</v>
      </c>
      <c r="G110" s="30"/>
      <c r="H110" s="30"/>
      <c r="I110" s="94">
        <f>I111</f>
        <v>400</v>
      </c>
      <c r="J110" s="94"/>
      <c r="K110" s="33">
        <f t="shared" si="12"/>
        <v>400</v>
      </c>
      <c r="L110" s="127"/>
      <c r="M110" s="33">
        <f t="shared" si="11"/>
        <v>400</v>
      </c>
      <c r="N110" s="70">
        <f>N111</f>
        <v>0</v>
      </c>
      <c r="O110" s="77">
        <f t="shared" si="9"/>
        <v>400</v>
      </c>
      <c r="P110" s="70">
        <f t="shared" si="18"/>
        <v>170</v>
      </c>
      <c r="Q110" s="263">
        <f t="shared" si="10"/>
        <v>570</v>
      </c>
      <c r="R110" s="263">
        <f>R111</f>
        <v>95.3</v>
      </c>
      <c r="S110" s="263">
        <f t="shared" si="8"/>
        <v>665.3</v>
      </c>
    </row>
    <row r="111" spans="2:19" ht="12.75">
      <c r="B111" s="43" t="s">
        <v>424</v>
      </c>
      <c r="C111" s="64"/>
      <c r="D111" s="30" t="s">
        <v>365</v>
      </c>
      <c r="E111" s="30" t="s">
        <v>343</v>
      </c>
      <c r="F111" s="62" t="s">
        <v>497</v>
      </c>
      <c r="G111" s="30" t="s">
        <v>98</v>
      </c>
      <c r="H111" s="30"/>
      <c r="I111" s="94">
        <f>I112</f>
        <v>400</v>
      </c>
      <c r="J111" s="94"/>
      <c r="K111" s="33">
        <f t="shared" si="12"/>
        <v>400</v>
      </c>
      <c r="L111" s="127"/>
      <c r="M111" s="33">
        <f t="shared" si="11"/>
        <v>400</v>
      </c>
      <c r="N111" s="70">
        <f>N112</f>
        <v>0</v>
      </c>
      <c r="O111" s="77">
        <f t="shared" si="9"/>
        <v>400</v>
      </c>
      <c r="P111" s="70">
        <f t="shared" si="18"/>
        <v>170</v>
      </c>
      <c r="Q111" s="263">
        <f t="shared" si="10"/>
        <v>570</v>
      </c>
      <c r="R111" s="263">
        <f>R112</f>
        <v>95.3</v>
      </c>
      <c r="S111" s="263">
        <f t="shared" si="8"/>
        <v>665.3</v>
      </c>
    </row>
    <row r="112" spans="2:19" ht="12.75">
      <c r="B112" s="36" t="s">
        <v>170</v>
      </c>
      <c r="C112" s="69"/>
      <c r="D112" s="30" t="s">
        <v>365</v>
      </c>
      <c r="E112" s="30" t="s">
        <v>343</v>
      </c>
      <c r="F112" s="62" t="s">
        <v>497</v>
      </c>
      <c r="G112" s="30" t="s">
        <v>169</v>
      </c>
      <c r="H112" s="30"/>
      <c r="I112" s="94">
        <f>I113</f>
        <v>400</v>
      </c>
      <c r="J112" s="94"/>
      <c r="K112" s="33">
        <f t="shared" si="12"/>
        <v>400</v>
      </c>
      <c r="L112" s="127"/>
      <c r="M112" s="33">
        <f t="shared" si="11"/>
        <v>400</v>
      </c>
      <c r="N112" s="70">
        <f>N113</f>
        <v>0</v>
      </c>
      <c r="O112" s="77">
        <f t="shared" si="9"/>
        <v>400</v>
      </c>
      <c r="P112" s="70">
        <f t="shared" si="18"/>
        <v>170</v>
      </c>
      <c r="Q112" s="263">
        <f t="shared" si="10"/>
        <v>570</v>
      </c>
      <c r="R112" s="263">
        <f>R113</f>
        <v>95.3</v>
      </c>
      <c r="S112" s="263">
        <f t="shared" si="8"/>
        <v>665.3</v>
      </c>
    </row>
    <row r="113" spans="2:19" ht="12.75">
      <c r="B113" s="36" t="s">
        <v>408</v>
      </c>
      <c r="C113" s="63"/>
      <c r="D113" s="30" t="s">
        <v>365</v>
      </c>
      <c r="E113" s="30" t="s">
        <v>343</v>
      </c>
      <c r="F113" s="62" t="s">
        <v>497</v>
      </c>
      <c r="G113" s="30" t="s">
        <v>169</v>
      </c>
      <c r="H113" s="30">
        <v>2</v>
      </c>
      <c r="I113" s="94">
        <v>400</v>
      </c>
      <c r="J113" s="94"/>
      <c r="K113" s="33">
        <f t="shared" si="12"/>
        <v>400</v>
      </c>
      <c r="L113" s="127"/>
      <c r="M113" s="33">
        <f t="shared" si="11"/>
        <v>400</v>
      </c>
      <c r="N113" s="70"/>
      <c r="O113" s="77">
        <f t="shared" si="9"/>
        <v>400</v>
      </c>
      <c r="P113" s="70">
        <v>170</v>
      </c>
      <c r="Q113" s="263">
        <f t="shared" si="10"/>
        <v>570</v>
      </c>
      <c r="R113" s="263">
        <v>95.3</v>
      </c>
      <c r="S113" s="263">
        <f t="shared" si="8"/>
        <v>665.3</v>
      </c>
    </row>
    <row r="114" spans="2:19" ht="12.75">
      <c r="B114" s="36" t="s">
        <v>144</v>
      </c>
      <c r="C114" s="63"/>
      <c r="D114" s="30" t="s">
        <v>365</v>
      </c>
      <c r="E114" s="30" t="s">
        <v>143</v>
      </c>
      <c r="F114" s="30"/>
      <c r="G114" s="30"/>
      <c r="H114" s="30"/>
      <c r="I114" s="94">
        <f>I115</f>
        <v>883</v>
      </c>
      <c r="J114" s="94"/>
      <c r="K114" s="33">
        <f t="shared" si="12"/>
        <v>883</v>
      </c>
      <c r="L114" s="127"/>
      <c r="M114" s="33">
        <f t="shared" si="11"/>
        <v>883</v>
      </c>
      <c r="N114" s="70"/>
      <c r="O114" s="77">
        <f t="shared" si="9"/>
        <v>883</v>
      </c>
      <c r="P114" s="70"/>
      <c r="Q114" s="263">
        <f t="shared" si="10"/>
        <v>883</v>
      </c>
      <c r="R114" s="263">
        <f>R115</f>
        <v>-148.4</v>
      </c>
      <c r="S114" s="263">
        <f t="shared" si="8"/>
        <v>734.6</v>
      </c>
    </row>
    <row r="115" spans="2:19" ht="12.75">
      <c r="B115" s="43" t="s">
        <v>409</v>
      </c>
      <c r="C115" s="64"/>
      <c r="D115" s="30" t="s">
        <v>365</v>
      </c>
      <c r="E115" s="30" t="s">
        <v>143</v>
      </c>
      <c r="F115" s="62" t="s">
        <v>410</v>
      </c>
      <c r="G115" s="30"/>
      <c r="H115" s="30"/>
      <c r="I115" s="94">
        <f>I116</f>
        <v>883</v>
      </c>
      <c r="J115" s="94"/>
      <c r="K115" s="33">
        <f t="shared" si="12"/>
        <v>883</v>
      </c>
      <c r="L115" s="127"/>
      <c r="M115" s="33">
        <f t="shared" si="11"/>
        <v>883</v>
      </c>
      <c r="N115" s="70"/>
      <c r="O115" s="77">
        <f t="shared" si="9"/>
        <v>883</v>
      </c>
      <c r="P115" s="70"/>
      <c r="Q115" s="263">
        <f t="shared" si="10"/>
        <v>883</v>
      </c>
      <c r="R115" s="263">
        <f>R116</f>
        <v>-148.4</v>
      </c>
      <c r="S115" s="263">
        <f t="shared" si="8"/>
        <v>734.6</v>
      </c>
    </row>
    <row r="116" spans="2:19" ht="12.75">
      <c r="B116" s="36" t="s">
        <v>498</v>
      </c>
      <c r="C116" s="63"/>
      <c r="D116" s="30" t="s">
        <v>365</v>
      </c>
      <c r="E116" s="30" t="s">
        <v>143</v>
      </c>
      <c r="F116" s="62" t="s">
        <v>499</v>
      </c>
      <c r="G116" s="30"/>
      <c r="H116" s="30"/>
      <c r="I116" s="94">
        <f>I117</f>
        <v>883</v>
      </c>
      <c r="J116" s="94"/>
      <c r="K116" s="33">
        <f t="shared" si="12"/>
        <v>883</v>
      </c>
      <c r="L116" s="127"/>
      <c r="M116" s="33">
        <f t="shared" si="11"/>
        <v>883</v>
      </c>
      <c r="N116" s="70"/>
      <c r="O116" s="77">
        <f t="shared" si="9"/>
        <v>883</v>
      </c>
      <c r="P116" s="70"/>
      <c r="Q116" s="263">
        <f t="shared" si="10"/>
        <v>883</v>
      </c>
      <c r="R116" s="263">
        <f>R117</f>
        <v>-148.4</v>
      </c>
      <c r="S116" s="263">
        <f t="shared" si="8"/>
        <v>734.6</v>
      </c>
    </row>
    <row r="117" spans="2:19" ht="12.75">
      <c r="B117" s="43" t="s">
        <v>419</v>
      </c>
      <c r="C117" s="61"/>
      <c r="D117" s="30" t="s">
        <v>365</v>
      </c>
      <c r="E117" s="30" t="s">
        <v>143</v>
      </c>
      <c r="F117" s="62" t="s">
        <v>499</v>
      </c>
      <c r="G117" s="30" t="s">
        <v>420</v>
      </c>
      <c r="H117" s="30"/>
      <c r="I117" s="94">
        <f>I118</f>
        <v>883</v>
      </c>
      <c r="J117" s="94"/>
      <c r="K117" s="33">
        <f t="shared" si="12"/>
        <v>883</v>
      </c>
      <c r="L117" s="127"/>
      <c r="M117" s="33">
        <f t="shared" si="11"/>
        <v>883</v>
      </c>
      <c r="N117" s="70"/>
      <c r="O117" s="77">
        <f t="shared" si="9"/>
        <v>883</v>
      </c>
      <c r="P117" s="70"/>
      <c r="Q117" s="263">
        <f t="shared" si="10"/>
        <v>883</v>
      </c>
      <c r="R117" s="263">
        <f>R118</f>
        <v>-148.4</v>
      </c>
      <c r="S117" s="263">
        <f t="shared" si="8"/>
        <v>734.6</v>
      </c>
    </row>
    <row r="118" spans="2:19" ht="12.75">
      <c r="B118" s="43" t="s">
        <v>421</v>
      </c>
      <c r="C118" s="61"/>
      <c r="D118" s="30" t="s">
        <v>365</v>
      </c>
      <c r="E118" s="30" t="s">
        <v>143</v>
      </c>
      <c r="F118" s="62" t="s">
        <v>499</v>
      </c>
      <c r="G118" s="30" t="s">
        <v>422</v>
      </c>
      <c r="H118" s="30"/>
      <c r="I118" s="94">
        <f>I119</f>
        <v>883</v>
      </c>
      <c r="J118" s="94"/>
      <c r="K118" s="33">
        <f t="shared" si="12"/>
        <v>883</v>
      </c>
      <c r="L118" s="127"/>
      <c r="M118" s="33">
        <f t="shared" si="11"/>
        <v>883</v>
      </c>
      <c r="N118" s="70"/>
      <c r="O118" s="77">
        <f t="shared" si="9"/>
        <v>883</v>
      </c>
      <c r="P118" s="70"/>
      <c r="Q118" s="263">
        <f t="shared" si="10"/>
        <v>883</v>
      </c>
      <c r="R118" s="263">
        <f>R119</f>
        <v>-148.4</v>
      </c>
      <c r="S118" s="263">
        <f t="shared" si="8"/>
        <v>734.6</v>
      </c>
    </row>
    <row r="119" spans="2:19" ht="12.75">
      <c r="B119" s="36" t="s">
        <v>408</v>
      </c>
      <c r="C119" s="63"/>
      <c r="D119" s="30" t="s">
        <v>365</v>
      </c>
      <c r="E119" s="30" t="s">
        <v>143</v>
      </c>
      <c r="F119" s="62" t="s">
        <v>499</v>
      </c>
      <c r="G119" s="30" t="s">
        <v>422</v>
      </c>
      <c r="H119" s="30">
        <v>2</v>
      </c>
      <c r="I119" s="94">
        <v>883</v>
      </c>
      <c r="J119" s="94"/>
      <c r="K119" s="33">
        <f t="shared" si="12"/>
        <v>883</v>
      </c>
      <c r="L119" s="127"/>
      <c r="M119" s="33">
        <f t="shared" si="11"/>
        <v>883</v>
      </c>
      <c r="N119" s="70"/>
      <c r="O119" s="77">
        <f t="shared" si="9"/>
        <v>883</v>
      </c>
      <c r="P119" s="70"/>
      <c r="Q119" s="263">
        <f t="shared" si="10"/>
        <v>883</v>
      </c>
      <c r="R119" s="263">
        <v>-148.4</v>
      </c>
      <c r="S119" s="263">
        <f t="shared" si="8"/>
        <v>734.6</v>
      </c>
    </row>
    <row r="120" spans="2:19" ht="12.75">
      <c r="B120" s="36" t="s">
        <v>308</v>
      </c>
      <c r="C120" s="63"/>
      <c r="D120" s="30" t="s">
        <v>366</v>
      </c>
      <c r="E120" s="30"/>
      <c r="F120" s="30"/>
      <c r="G120" s="30"/>
      <c r="H120" s="30"/>
      <c r="I120" s="94">
        <f>I121+I138</f>
        <v>335.1</v>
      </c>
      <c r="J120" s="94"/>
      <c r="K120" s="33">
        <f t="shared" si="12"/>
        <v>335.1</v>
      </c>
      <c r="L120" s="127">
        <f>L121+L138</f>
        <v>1528.1</v>
      </c>
      <c r="M120" s="33">
        <f t="shared" si="11"/>
        <v>1863.1999999999998</v>
      </c>
      <c r="N120" s="70">
        <f>N121+N132+N138</f>
        <v>-118.8</v>
      </c>
      <c r="O120" s="77">
        <f t="shared" si="9"/>
        <v>1744.3999999999999</v>
      </c>
      <c r="P120" s="70">
        <f>P121+P132+P138</f>
        <v>446.4</v>
      </c>
      <c r="Q120" s="263">
        <f t="shared" si="10"/>
        <v>2190.7999999999997</v>
      </c>
      <c r="R120" s="263">
        <f>R121+R132+R138</f>
        <v>133.3</v>
      </c>
      <c r="S120" s="263">
        <f t="shared" si="8"/>
        <v>2324.1</v>
      </c>
    </row>
    <row r="121" spans="2:19" ht="12.75">
      <c r="B121" s="36" t="s">
        <v>222</v>
      </c>
      <c r="C121" s="70"/>
      <c r="D121" s="30" t="s">
        <v>366</v>
      </c>
      <c r="E121" s="30" t="s">
        <v>221</v>
      </c>
      <c r="F121" s="30"/>
      <c r="G121" s="30"/>
      <c r="H121" s="30"/>
      <c r="I121" s="94">
        <f>I122</f>
        <v>185.1</v>
      </c>
      <c r="J121" s="94"/>
      <c r="K121" s="33">
        <f t="shared" si="12"/>
        <v>185.1</v>
      </c>
      <c r="L121" s="127">
        <f>L122</f>
        <v>1528.1</v>
      </c>
      <c r="M121" s="33">
        <f t="shared" si="11"/>
        <v>1713.1999999999998</v>
      </c>
      <c r="N121" s="70">
        <f>N122</f>
        <v>0</v>
      </c>
      <c r="O121" s="77">
        <f t="shared" si="9"/>
        <v>1713.1999999999998</v>
      </c>
      <c r="P121" s="70">
        <f>P122</f>
        <v>76.4</v>
      </c>
      <c r="Q121" s="263">
        <f t="shared" si="10"/>
        <v>1789.6</v>
      </c>
      <c r="R121" s="263">
        <f>R122</f>
        <v>0</v>
      </c>
      <c r="S121" s="263">
        <f t="shared" si="8"/>
        <v>1789.6</v>
      </c>
    </row>
    <row r="122" spans="2:19" ht="12.75">
      <c r="B122" s="43" t="s">
        <v>409</v>
      </c>
      <c r="C122" s="70"/>
      <c r="D122" s="30" t="s">
        <v>366</v>
      </c>
      <c r="E122" s="30" t="s">
        <v>221</v>
      </c>
      <c r="F122" s="44" t="s">
        <v>410</v>
      </c>
      <c r="G122" s="30"/>
      <c r="H122" s="30"/>
      <c r="I122" s="94">
        <f>I127</f>
        <v>185.1</v>
      </c>
      <c r="J122" s="94"/>
      <c r="K122" s="33">
        <f t="shared" si="12"/>
        <v>185.1</v>
      </c>
      <c r="L122" s="127">
        <f>L127+L123</f>
        <v>1528.1</v>
      </c>
      <c r="M122" s="33">
        <f t="shared" si="11"/>
        <v>1713.1999999999998</v>
      </c>
      <c r="N122" s="70">
        <f>N123+N127</f>
        <v>0</v>
      </c>
      <c r="O122" s="77">
        <f t="shared" si="9"/>
        <v>1713.1999999999998</v>
      </c>
      <c r="P122" s="70">
        <f>P123+P127</f>
        <v>76.4</v>
      </c>
      <c r="Q122" s="263">
        <f t="shared" si="10"/>
        <v>1789.6</v>
      </c>
      <c r="R122" s="263">
        <f>R123+R127</f>
        <v>0</v>
      </c>
      <c r="S122" s="263">
        <f t="shared" si="8"/>
        <v>1789.6</v>
      </c>
    </row>
    <row r="123" spans="2:19" ht="25.5">
      <c r="B123" s="266" t="s">
        <v>44</v>
      </c>
      <c r="C123" s="267"/>
      <c r="D123" s="30" t="s">
        <v>366</v>
      </c>
      <c r="E123" s="30" t="s">
        <v>221</v>
      </c>
      <c r="F123" s="267" t="s">
        <v>45</v>
      </c>
      <c r="G123" s="267"/>
      <c r="H123" s="30"/>
      <c r="I123" s="94"/>
      <c r="J123" s="94"/>
      <c r="K123" s="33"/>
      <c r="L123" s="127">
        <f>L124</f>
        <v>1042.5</v>
      </c>
      <c r="M123" s="33">
        <f t="shared" si="11"/>
        <v>1042.5</v>
      </c>
      <c r="N123" s="70"/>
      <c r="O123" s="77">
        <f t="shared" si="9"/>
        <v>1042.5</v>
      </c>
      <c r="P123" s="70">
        <f>P124</f>
        <v>0</v>
      </c>
      <c r="Q123" s="263">
        <f t="shared" si="10"/>
        <v>1042.5</v>
      </c>
      <c r="R123" s="263">
        <f>R124</f>
        <v>0</v>
      </c>
      <c r="S123" s="263">
        <f t="shared" si="8"/>
        <v>1042.5</v>
      </c>
    </row>
    <row r="124" spans="2:19" ht="12.75">
      <c r="B124" s="43" t="s">
        <v>424</v>
      </c>
      <c r="C124" s="70"/>
      <c r="D124" s="30" t="s">
        <v>366</v>
      </c>
      <c r="E124" s="30" t="s">
        <v>221</v>
      </c>
      <c r="F124" s="267" t="s">
        <v>45</v>
      </c>
      <c r="G124" s="50">
        <v>800</v>
      </c>
      <c r="H124" s="30"/>
      <c r="I124" s="94"/>
      <c r="J124" s="94"/>
      <c r="K124" s="33"/>
      <c r="L124" s="127">
        <f>L125</f>
        <v>1042.5</v>
      </c>
      <c r="M124" s="33">
        <f t="shared" si="11"/>
        <v>1042.5</v>
      </c>
      <c r="N124" s="70"/>
      <c r="O124" s="77">
        <f t="shared" si="9"/>
        <v>1042.5</v>
      </c>
      <c r="P124" s="70">
        <f>P125</f>
        <v>0</v>
      </c>
      <c r="Q124" s="263">
        <f t="shared" si="10"/>
        <v>1042.5</v>
      </c>
      <c r="R124" s="263">
        <f>R125</f>
        <v>0</v>
      </c>
      <c r="S124" s="263">
        <f t="shared" si="8"/>
        <v>1042.5</v>
      </c>
    </row>
    <row r="125" spans="2:19" ht="12.75">
      <c r="B125" s="36" t="s">
        <v>170</v>
      </c>
      <c r="C125" s="70"/>
      <c r="D125" s="30" t="s">
        <v>366</v>
      </c>
      <c r="E125" s="30" t="s">
        <v>221</v>
      </c>
      <c r="F125" s="267" t="s">
        <v>45</v>
      </c>
      <c r="G125" s="30" t="s">
        <v>169</v>
      </c>
      <c r="H125" s="30"/>
      <c r="I125" s="94"/>
      <c r="J125" s="94"/>
      <c r="K125" s="33"/>
      <c r="L125" s="127">
        <f>L126</f>
        <v>1042.5</v>
      </c>
      <c r="M125" s="33">
        <f t="shared" si="11"/>
        <v>1042.5</v>
      </c>
      <c r="N125" s="70"/>
      <c r="O125" s="77">
        <f t="shared" si="9"/>
        <v>1042.5</v>
      </c>
      <c r="P125" s="70">
        <f>P126</f>
        <v>0</v>
      </c>
      <c r="Q125" s="263">
        <f t="shared" si="10"/>
        <v>1042.5</v>
      </c>
      <c r="R125" s="263">
        <f>R126</f>
        <v>0</v>
      </c>
      <c r="S125" s="263">
        <f t="shared" si="8"/>
        <v>1042.5</v>
      </c>
    </row>
    <row r="126" spans="2:19" ht="12.75">
      <c r="B126" s="266" t="s">
        <v>46</v>
      </c>
      <c r="C126" s="70"/>
      <c r="D126" s="30" t="s">
        <v>366</v>
      </c>
      <c r="E126" s="30" t="s">
        <v>221</v>
      </c>
      <c r="F126" s="267" t="s">
        <v>45</v>
      </c>
      <c r="G126" s="30" t="s">
        <v>169</v>
      </c>
      <c r="H126" s="30" t="s">
        <v>47</v>
      </c>
      <c r="I126" s="94"/>
      <c r="J126" s="94"/>
      <c r="K126" s="33"/>
      <c r="L126" s="127">
        <v>1042.5</v>
      </c>
      <c r="M126" s="33">
        <f t="shared" si="11"/>
        <v>1042.5</v>
      </c>
      <c r="N126" s="70"/>
      <c r="O126" s="77">
        <f t="shared" si="9"/>
        <v>1042.5</v>
      </c>
      <c r="P126" s="70">
        <v>0</v>
      </c>
      <c r="Q126" s="263">
        <f t="shared" si="10"/>
        <v>1042.5</v>
      </c>
      <c r="R126" s="263">
        <v>0</v>
      </c>
      <c r="S126" s="263">
        <f t="shared" si="8"/>
        <v>1042.5</v>
      </c>
    </row>
    <row r="127" spans="2:19" ht="25.5">
      <c r="B127" s="268" t="s">
        <v>224</v>
      </c>
      <c r="C127" s="70"/>
      <c r="D127" s="30" t="s">
        <v>366</v>
      </c>
      <c r="E127" s="30" t="s">
        <v>221</v>
      </c>
      <c r="F127" s="30" t="s">
        <v>223</v>
      </c>
      <c r="G127" s="30"/>
      <c r="H127" s="30"/>
      <c r="I127" s="94">
        <f>I128</f>
        <v>185.1</v>
      </c>
      <c r="J127" s="94"/>
      <c r="K127" s="33">
        <f>I127+J127</f>
        <v>185.1</v>
      </c>
      <c r="L127" s="127">
        <f>L128</f>
        <v>485.6</v>
      </c>
      <c r="M127" s="33">
        <f>K127+L127</f>
        <v>670.7</v>
      </c>
      <c r="N127" s="70">
        <f>N128</f>
        <v>0</v>
      </c>
      <c r="O127" s="77">
        <f t="shared" si="9"/>
        <v>670.7</v>
      </c>
      <c r="P127" s="70">
        <f>P128</f>
        <v>76.4</v>
      </c>
      <c r="Q127" s="263">
        <f t="shared" si="10"/>
        <v>747.1</v>
      </c>
      <c r="R127" s="263">
        <f>R128</f>
        <v>0</v>
      </c>
      <c r="S127" s="263">
        <f t="shared" si="8"/>
        <v>747.1</v>
      </c>
    </row>
    <row r="128" spans="2:19" ht="12.75">
      <c r="B128" s="43" t="s">
        <v>424</v>
      </c>
      <c r="C128" s="70"/>
      <c r="D128" s="30" t="s">
        <v>366</v>
      </c>
      <c r="E128" s="30" t="s">
        <v>221</v>
      </c>
      <c r="F128" s="30" t="s">
        <v>223</v>
      </c>
      <c r="G128" s="50">
        <v>800</v>
      </c>
      <c r="H128" s="269"/>
      <c r="I128" s="94">
        <f>I129</f>
        <v>185.1</v>
      </c>
      <c r="J128" s="94"/>
      <c r="K128" s="33">
        <f>I128+J128</f>
        <v>185.1</v>
      </c>
      <c r="L128" s="127">
        <f>L129</f>
        <v>485.6</v>
      </c>
      <c r="M128" s="33">
        <f>K128+L128</f>
        <v>670.7</v>
      </c>
      <c r="N128" s="70">
        <f>N129</f>
        <v>0</v>
      </c>
      <c r="O128" s="77">
        <f t="shared" si="9"/>
        <v>670.7</v>
      </c>
      <c r="P128" s="70">
        <f>P129</f>
        <v>76.4</v>
      </c>
      <c r="Q128" s="263">
        <f t="shared" si="10"/>
        <v>747.1</v>
      </c>
      <c r="R128" s="263">
        <f>R129</f>
        <v>0</v>
      </c>
      <c r="S128" s="263">
        <f t="shared" si="8"/>
        <v>747.1</v>
      </c>
    </row>
    <row r="129" spans="2:19" ht="12.75">
      <c r="B129" s="36" t="s">
        <v>170</v>
      </c>
      <c r="C129" s="70"/>
      <c r="D129" s="30" t="s">
        <v>366</v>
      </c>
      <c r="E129" s="30" t="s">
        <v>221</v>
      </c>
      <c r="F129" s="30" t="s">
        <v>223</v>
      </c>
      <c r="G129" s="30" t="s">
        <v>169</v>
      </c>
      <c r="H129" s="30"/>
      <c r="I129" s="94">
        <f>I130</f>
        <v>185.1</v>
      </c>
      <c r="J129" s="94"/>
      <c r="K129" s="33">
        <f>I129+J129</f>
        <v>185.1</v>
      </c>
      <c r="L129" s="127">
        <f>L130+L131</f>
        <v>485.6</v>
      </c>
      <c r="M129" s="33">
        <f>K129+L129</f>
        <v>670.7</v>
      </c>
      <c r="N129" s="70">
        <f>N130+N131</f>
        <v>0</v>
      </c>
      <c r="O129" s="77">
        <f t="shared" si="9"/>
        <v>670.7</v>
      </c>
      <c r="P129" s="70">
        <f>P130+P131</f>
        <v>76.4</v>
      </c>
      <c r="Q129" s="263">
        <f t="shared" si="10"/>
        <v>747.1</v>
      </c>
      <c r="R129" s="263">
        <f>R130+R131</f>
        <v>0</v>
      </c>
      <c r="S129" s="263">
        <f t="shared" si="8"/>
        <v>747.1</v>
      </c>
    </row>
    <row r="130" spans="2:19" ht="12.75">
      <c r="B130" s="36" t="s">
        <v>408</v>
      </c>
      <c r="C130" s="70"/>
      <c r="D130" s="30" t="s">
        <v>366</v>
      </c>
      <c r="E130" s="30" t="s">
        <v>221</v>
      </c>
      <c r="F130" s="30" t="s">
        <v>223</v>
      </c>
      <c r="G130" s="30" t="s">
        <v>169</v>
      </c>
      <c r="H130" s="30">
        <v>2</v>
      </c>
      <c r="I130" s="94">
        <v>185.1</v>
      </c>
      <c r="J130" s="94"/>
      <c r="K130" s="33">
        <f>I130+J130</f>
        <v>185.1</v>
      </c>
      <c r="L130" s="127"/>
      <c r="M130" s="33">
        <f>K130+L130</f>
        <v>185.1</v>
      </c>
      <c r="N130" s="70"/>
      <c r="O130" s="77">
        <f t="shared" si="9"/>
        <v>185.1</v>
      </c>
      <c r="P130" s="70">
        <v>76.4</v>
      </c>
      <c r="Q130" s="263">
        <f t="shared" si="10"/>
        <v>261.5</v>
      </c>
      <c r="R130" s="263">
        <v>0</v>
      </c>
      <c r="S130" s="263">
        <f t="shared" si="8"/>
        <v>261.5</v>
      </c>
    </row>
    <row r="131" spans="2:19" ht="12.75">
      <c r="B131" s="36" t="s">
        <v>382</v>
      </c>
      <c r="C131" s="88"/>
      <c r="D131" s="30" t="s">
        <v>366</v>
      </c>
      <c r="E131" s="30" t="s">
        <v>221</v>
      </c>
      <c r="F131" s="30" t="s">
        <v>223</v>
      </c>
      <c r="G131" s="30" t="s">
        <v>169</v>
      </c>
      <c r="H131" s="30" t="s">
        <v>31</v>
      </c>
      <c r="I131" s="94"/>
      <c r="J131" s="94"/>
      <c r="K131" s="33"/>
      <c r="L131" s="127">
        <v>485.6</v>
      </c>
      <c r="M131" s="33">
        <f>K131+L131</f>
        <v>485.6</v>
      </c>
      <c r="N131" s="70"/>
      <c r="O131" s="77">
        <f t="shared" si="9"/>
        <v>485.6</v>
      </c>
      <c r="P131" s="70"/>
      <c r="Q131" s="263">
        <f t="shared" si="10"/>
        <v>485.6</v>
      </c>
      <c r="R131" s="263">
        <v>0</v>
      </c>
      <c r="S131" s="263">
        <f t="shared" si="8"/>
        <v>485.6</v>
      </c>
    </row>
    <row r="132" spans="2:19" ht="12.75">
      <c r="B132" s="36" t="s">
        <v>458</v>
      </c>
      <c r="C132" s="70"/>
      <c r="D132" s="30" t="s">
        <v>366</v>
      </c>
      <c r="E132" s="30" t="s">
        <v>457</v>
      </c>
      <c r="F132" s="30"/>
      <c r="G132" s="30"/>
      <c r="H132" s="30"/>
      <c r="I132" s="94"/>
      <c r="J132" s="94"/>
      <c r="K132" s="33"/>
      <c r="L132" s="127"/>
      <c r="M132" s="33"/>
      <c r="N132" s="70">
        <f>N133</f>
        <v>0</v>
      </c>
      <c r="O132" s="77">
        <f t="shared" si="9"/>
        <v>0</v>
      </c>
      <c r="P132" s="70">
        <f>P133</f>
        <v>100</v>
      </c>
      <c r="Q132" s="263">
        <f t="shared" si="10"/>
        <v>100</v>
      </c>
      <c r="R132" s="263">
        <f>R133</f>
        <v>-0.1</v>
      </c>
      <c r="S132" s="263">
        <f aca="true" t="shared" si="19" ref="S132:S204">Q132+R132</f>
        <v>99.9</v>
      </c>
    </row>
    <row r="133" spans="2:19" ht="12.75">
      <c r="B133" s="43" t="s">
        <v>409</v>
      </c>
      <c r="C133" s="70"/>
      <c r="D133" s="30" t="s">
        <v>366</v>
      </c>
      <c r="E133" s="30" t="s">
        <v>457</v>
      </c>
      <c r="F133" s="44" t="s">
        <v>410</v>
      </c>
      <c r="G133" s="30"/>
      <c r="H133" s="30"/>
      <c r="I133" s="94"/>
      <c r="J133" s="94"/>
      <c r="K133" s="33"/>
      <c r="L133" s="127"/>
      <c r="M133" s="33"/>
      <c r="N133" s="70">
        <f>N134</f>
        <v>0</v>
      </c>
      <c r="O133" s="77">
        <f t="shared" si="9"/>
        <v>0</v>
      </c>
      <c r="P133" s="70">
        <f>P134</f>
        <v>100</v>
      </c>
      <c r="Q133" s="263">
        <f t="shared" si="10"/>
        <v>100</v>
      </c>
      <c r="R133" s="263">
        <f>R134</f>
        <v>-0.1</v>
      </c>
      <c r="S133" s="263">
        <f t="shared" si="19"/>
        <v>99.9</v>
      </c>
    </row>
    <row r="134" spans="2:19" ht="12.75">
      <c r="B134" s="36" t="s">
        <v>184</v>
      </c>
      <c r="C134" s="70"/>
      <c r="D134" s="30" t="s">
        <v>366</v>
      </c>
      <c r="E134" s="30" t="s">
        <v>457</v>
      </c>
      <c r="F134" s="30" t="s">
        <v>185</v>
      </c>
      <c r="G134" s="30"/>
      <c r="H134" s="30"/>
      <c r="I134" s="94"/>
      <c r="J134" s="94"/>
      <c r="K134" s="33"/>
      <c r="L134" s="127"/>
      <c r="M134" s="33"/>
      <c r="N134" s="70">
        <f>N135</f>
        <v>0</v>
      </c>
      <c r="O134" s="77">
        <f t="shared" si="9"/>
        <v>0</v>
      </c>
      <c r="P134" s="70">
        <f>P135</f>
        <v>100</v>
      </c>
      <c r="Q134" s="263">
        <f t="shared" si="10"/>
        <v>100</v>
      </c>
      <c r="R134" s="263">
        <f>R135</f>
        <v>-0.1</v>
      </c>
      <c r="S134" s="263">
        <f t="shared" si="19"/>
        <v>99.9</v>
      </c>
    </row>
    <row r="135" spans="2:19" ht="12.75">
      <c r="B135" s="43" t="s">
        <v>419</v>
      </c>
      <c r="C135" s="70"/>
      <c r="D135" s="30" t="s">
        <v>366</v>
      </c>
      <c r="E135" s="30" t="s">
        <v>457</v>
      </c>
      <c r="F135" s="30" t="s">
        <v>185</v>
      </c>
      <c r="G135" s="30" t="s">
        <v>420</v>
      </c>
      <c r="H135" s="30"/>
      <c r="I135" s="94"/>
      <c r="J135" s="94"/>
      <c r="K135" s="33"/>
      <c r="L135" s="127"/>
      <c r="M135" s="33"/>
      <c r="N135" s="70">
        <f>N136</f>
        <v>0</v>
      </c>
      <c r="O135" s="77">
        <f t="shared" si="9"/>
        <v>0</v>
      </c>
      <c r="P135" s="70">
        <f>P136</f>
        <v>100</v>
      </c>
      <c r="Q135" s="263">
        <f t="shared" si="10"/>
        <v>100</v>
      </c>
      <c r="R135" s="263">
        <f>R136</f>
        <v>-0.1</v>
      </c>
      <c r="S135" s="263">
        <f t="shared" si="19"/>
        <v>99.9</v>
      </c>
    </row>
    <row r="136" spans="2:19" ht="12.75">
      <c r="B136" s="43" t="s">
        <v>421</v>
      </c>
      <c r="C136" s="70"/>
      <c r="D136" s="30" t="s">
        <v>366</v>
      </c>
      <c r="E136" s="30" t="s">
        <v>457</v>
      </c>
      <c r="F136" s="30" t="s">
        <v>185</v>
      </c>
      <c r="G136" s="30" t="s">
        <v>422</v>
      </c>
      <c r="H136" s="30"/>
      <c r="I136" s="94"/>
      <c r="J136" s="94"/>
      <c r="K136" s="33"/>
      <c r="L136" s="127"/>
      <c r="M136" s="33"/>
      <c r="N136" s="70">
        <f>N137</f>
        <v>0</v>
      </c>
      <c r="O136" s="77">
        <f t="shared" si="9"/>
        <v>0</v>
      </c>
      <c r="P136" s="70">
        <f>P137</f>
        <v>100</v>
      </c>
      <c r="Q136" s="263">
        <f t="shared" si="10"/>
        <v>100</v>
      </c>
      <c r="R136" s="263">
        <f>R137</f>
        <v>-0.1</v>
      </c>
      <c r="S136" s="263">
        <f t="shared" si="19"/>
        <v>99.9</v>
      </c>
    </row>
    <row r="137" spans="2:19" ht="12.75">
      <c r="B137" s="36" t="s">
        <v>408</v>
      </c>
      <c r="C137" s="70"/>
      <c r="D137" s="30" t="s">
        <v>366</v>
      </c>
      <c r="E137" s="30" t="s">
        <v>457</v>
      </c>
      <c r="F137" s="30" t="s">
        <v>185</v>
      </c>
      <c r="G137" s="30" t="s">
        <v>422</v>
      </c>
      <c r="H137" s="30" t="s">
        <v>397</v>
      </c>
      <c r="I137" s="94"/>
      <c r="J137" s="94"/>
      <c r="K137" s="33"/>
      <c r="L137" s="127"/>
      <c r="M137" s="33"/>
      <c r="N137" s="70"/>
      <c r="O137" s="77">
        <f t="shared" si="9"/>
        <v>0</v>
      </c>
      <c r="P137" s="70">
        <v>100</v>
      </c>
      <c r="Q137" s="263">
        <f t="shared" si="10"/>
        <v>100</v>
      </c>
      <c r="R137" s="263">
        <v>-0.1</v>
      </c>
      <c r="S137" s="263">
        <f t="shared" si="19"/>
        <v>99.9</v>
      </c>
    </row>
    <row r="138" spans="2:19" ht="12.75">
      <c r="B138" s="36" t="s">
        <v>330</v>
      </c>
      <c r="C138" s="69"/>
      <c r="D138" s="30" t="s">
        <v>366</v>
      </c>
      <c r="E138" s="30" t="s">
        <v>331</v>
      </c>
      <c r="F138" s="30"/>
      <c r="G138" s="30"/>
      <c r="H138" s="30"/>
      <c r="I138" s="94">
        <f>I139</f>
        <v>150</v>
      </c>
      <c r="J138" s="94"/>
      <c r="K138" s="33">
        <f t="shared" si="12"/>
        <v>150</v>
      </c>
      <c r="L138" s="127"/>
      <c r="M138" s="33">
        <f t="shared" si="11"/>
        <v>150</v>
      </c>
      <c r="N138" s="70">
        <f>N139</f>
        <v>-118.8</v>
      </c>
      <c r="O138" s="77">
        <f t="shared" si="9"/>
        <v>31.200000000000003</v>
      </c>
      <c r="P138" s="70">
        <f>P139</f>
        <v>270</v>
      </c>
      <c r="Q138" s="263">
        <f t="shared" si="10"/>
        <v>301.2</v>
      </c>
      <c r="R138" s="263">
        <f>R139</f>
        <v>133.4</v>
      </c>
      <c r="S138" s="263">
        <f t="shared" si="19"/>
        <v>434.6</v>
      </c>
    </row>
    <row r="139" spans="2:19" ht="12.75">
      <c r="B139" s="43" t="s">
        <v>409</v>
      </c>
      <c r="C139" s="64"/>
      <c r="D139" s="30" t="s">
        <v>366</v>
      </c>
      <c r="E139" s="30" t="s">
        <v>331</v>
      </c>
      <c r="F139" s="62" t="s">
        <v>410</v>
      </c>
      <c r="G139" s="30"/>
      <c r="H139" s="30"/>
      <c r="I139" s="94">
        <f>I140</f>
        <v>150</v>
      </c>
      <c r="J139" s="94"/>
      <c r="K139" s="33">
        <f t="shared" si="12"/>
        <v>150</v>
      </c>
      <c r="L139" s="127"/>
      <c r="M139" s="33">
        <f t="shared" si="11"/>
        <v>150</v>
      </c>
      <c r="N139" s="70">
        <f>N140</f>
        <v>-118.8</v>
      </c>
      <c r="O139" s="77">
        <f aca="true" t="shared" si="20" ref="O139:O211">M139+N139</f>
        <v>31.200000000000003</v>
      </c>
      <c r="P139" s="70">
        <f>P140</f>
        <v>270</v>
      </c>
      <c r="Q139" s="263">
        <f t="shared" si="10"/>
        <v>301.2</v>
      </c>
      <c r="R139" s="263">
        <f>R140</f>
        <v>133.4</v>
      </c>
      <c r="S139" s="263">
        <f t="shared" si="19"/>
        <v>434.6</v>
      </c>
    </row>
    <row r="140" spans="2:19" ht="12.75">
      <c r="B140" s="36" t="s">
        <v>500</v>
      </c>
      <c r="C140" s="63"/>
      <c r="D140" s="30" t="s">
        <v>366</v>
      </c>
      <c r="E140" s="30" t="s">
        <v>331</v>
      </c>
      <c r="F140" s="62" t="s">
        <v>501</v>
      </c>
      <c r="G140" s="30"/>
      <c r="H140" s="30"/>
      <c r="I140" s="94">
        <f>I141</f>
        <v>150</v>
      </c>
      <c r="J140" s="94"/>
      <c r="K140" s="33">
        <f t="shared" si="12"/>
        <v>150</v>
      </c>
      <c r="L140" s="127"/>
      <c r="M140" s="33">
        <f t="shared" si="11"/>
        <v>150</v>
      </c>
      <c r="N140" s="70">
        <f>N141</f>
        <v>-118.8</v>
      </c>
      <c r="O140" s="77">
        <f t="shared" si="20"/>
        <v>31.200000000000003</v>
      </c>
      <c r="P140" s="70">
        <f>P141</f>
        <v>270</v>
      </c>
      <c r="Q140" s="263">
        <f aca="true" t="shared" si="21" ref="Q140:Q212">O140+P140</f>
        <v>301.2</v>
      </c>
      <c r="R140" s="263">
        <f>R141</f>
        <v>133.4</v>
      </c>
      <c r="S140" s="263">
        <f t="shared" si="19"/>
        <v>434.6</v>
      </c>
    </row>
    <row r="141" spans="2:19" ht="12.75">
      <c r="B141" s="43" t="s">
        <v>419</v>
      </c>
      <c r="C141" s="61"/>
      <c r="D141" s="30" t="s">
        <v>366</v>
      </c>
      <c r="E141" s="30" t="s">
        <v>331</v>
      </c>
      <c r="F141" s="62" t="s">
        <v>501</v>
      </c>
      <c r="G141" s="30" t="s">
        <v>420</v>
      </c>
      <c r="H141" s="30"/>
      <c r="I141" s="94">
        <f>I142</f>
        <v>150</v>
      </c>
      <c r="J141" s="94"/>
      <c r="K141" s="33">
        <f t="shared" si="12"/>
        <v>150</v>
      </c>
      <c r="L141" s="127"/>
      <c r="M141" s="33">
        <f t="shared" si="11"/>
        <v>150</v>
      </c>
      <c r="N141" s="70">
        <f>N142</f>
        <v>-118.8</v>
      </c>
      <c r="O141" s="77">
        <f t="shared" si="20"/>
        <v>31.200000000000003</v>
      </c>
      <c r="P141" s="70">
        <f>P142</f>
        <v>270</v>
      </c>
      <c r="Q141" s="263">
        <f t="shared" si="21"/>
        <v>301.2</v>
      </c>
      <c r="R141" s="263">
        <f>R142</f>
        <v>133.4</v>
      </c>
      <c r="S141" s="263">
        <f t="shared" si="19"/>
        <v>434.6</v>
      </c>
    </row>
    <row r="142" spans="2:19" ht="12.75">
      <c r="B142" s="43" t="s">
        <v>421</v>
      </c>
      <c r="C142" s="61"/>
      <c r="D142" s="30" t="s">
        <v>366</v>
      </c>
      <c r="E142" s="30" t="s">
        <v>331</v>
      </c>
      <c r="F142" s="62" t="s">
        <v>501</v>
      </c>
      <c r="G142" s="30" t="s">
        <v>422</v>
      </c>
      <c r="H142" s="30"/>
      <c r="I142" s="94">
        <f>I143</f>
        <v>150</v>
      </c>
      <c r="J142" s="94"/>
      <c r="K142" s="33">
        <f t="shared" si="12"/>
        <v>150</v>
      </c>
      <c r="L142" s="127"/>
      <c r="M142" s="33">
        <f t="shared" si="11"/>
        <v>150</v>
      </c>
      <c r="N142" s="70">
        <f>N143</f>
        <v>-118.8</v>
      </c>
      <c r="O142" s="77">
        <f t="shared" si="20"/>
        <v>31.200000000000003</v>
      </c>
      <c r="P142" s="70">
        <f>P143</f>
        <v>270</v>
      </c>
      <c r="Q142" s="263">
        <f t="shared" si="21"/>
        <v>301.2</v>
      </c>
      <c r="R142" s="263">
        <f>R143</f>
        <v>133.4</v>
      </c>
      <c r="S142" s="263">
        <f t="shared" si="19"/>
        <v>434.6</v>
      </c>
    </row>
    <row r="143" spans="2:19" ht="12.75">
      <c r="B143" s="36" t="s">
        <v>408</v>
      </c>
      <c r="C143" s="63"/>
      <c r="D143" s="30" t="s">
        <v>366</v>
      </c>
      <c r="E143" s="30" t="s">
        <v>331</v>
      </c>
      <c r="F143" s="62" t="s">
        <v>501</v>
      </c>
      <c r="G143" s="30" t="s">
        <v>422</v>
      </c>
      <c r="H143" s="30">
        <v>2</v>
      </c>
      <c r="I143" s="94">
        <v>150</v>
      </c>
      <c r="J143" s="94"/>
      <c r="K143" s="33">
        <f t="shared" si="12"/>
        <v>150</v>
      </c>
      <c r="L143" s="127"/>
      <c r="M143" s="33">
        <f t="shared" si="11"/>
        <v>150</v>
      </c>
      <c r="N143" s="70">
        <v>-118.8</v>
      </c>
      <c r="O143" s="77">
        <f t="shared" si="20"/>
        <v>31.200000000000003</v>
      </c>
      <c r="P143" s="70">
        <v>270</v>
      </c>
      <c r="Q143" s="263">
        <f t="shared" si="21"/>
        <v>301.2</v>
      </c>
      <c r="R143" s="263">
        <v>133.4</v>
      </c>
      <c r="S143" s="263">
        <f t="shared" si="19"/>
        <v>434.6</v>
      </c>
    </row>
    <row r="144" spans="2:19" ht="12.75">
      <c r="B144" s="36" t="s">
        <v>309</v>
      </c>
      <c r="C144" s="63"/>
      <c r="D144" s="30" t="s">
        <v>367</v>
      </c>
      <c r="E144" s="30"/>
      <c r="F144" s="30"/>
      <c r="G144" s="30"/>
      <c r="H144" s="30"/>
      <c r="I144" s="94">
        <f>I146</f>
        <v>3882.4</v>
      </c>
      <c r="J144" s="94">
        <f>J145+J152</f>
        <v>9</v>
      </c>
      <c r="K144" s="33">
        <f t="shared" si="12"/>
        <v>3891.4</v>
      </c>
      <c r="L144" s="127"/>
      <c r="M144" s="33">
        <f t="shared" si="11"/>
        <v>3891.4</v>
      </c>
      <c r="N144" s="70">
        <f>N145+N152</f>
        <v>39.8</v>
      </c>
      <c r="O144" s="77">
        <f t="shared" si="20"/>
        <v>3931.2000000000003</v>
      </c>
      <c r="P144" s="70">
        <f>P145+P152</f>
        <v>312</v>
      </c>
      <c r="Q144" s="263">
        <f t="shared" si="21"/>
        <v>4243.200000000001</v>
      </c>
      <c r="R144" s="263">
        <f>R145+R152</f>
        <v>504.4</v>
      </c>
      <c r="S144" s="263">
        <f t="shared" si="19"/>
        <v>4747.6</v>
      </c>
    </row>
    <row r="145" spans="2:19" ht="12.75">
      <c r="B145" s="36" t="s">
        <v>311</v>
      </c>
      <c r="C145" s="63"/>
      <c r="D145" s="30" t="s">
        <v>367</v>
      </c>
      <c r="E145" s="30" t="s">
        <v>369</v>
      </c>
      <c r="F145" s="30"/>
      <c r="G145" s="30"/>
      <c r="H145" s="30"/>
      <c r="I145" s="94">
        <f>I146</f>
        <v>3882.4</v>
      </c>
      <c r="J145" s="94"/>
      <c r="K145" s="33">
        <f t="shared" si="12"/>
        <v>3882.4</v>
      </c>
      <c r="L145" s="127"/>
      <c r="M145" s="33">
        <f t="shared" si="11"/>
        <v>3882.4</v>
      </c>
      <c r="N145" s="70">
        <f>N146</f>
        <v>39.8</v>
      </c>
      <c r="O145" s="77">
        <f t="shared" si="20"/>
        <v>3922.2000000000003</v>
      </c>
      <c r="P145" s="70">
        <f>P146</f>
        <v>312</v>
      </c>
      <c r="Q145" s="263">
        <f t="shared" si="21"/>
        <v>4234.200000000001</v>
      </c>
      <c r="R145" s="263">
        <f>R146</f>
        <v>504.4</v>
      </c>
      <c r="S145" s="263">
        <f t="shared" si="19"/>
        <v>4738.6</v>
      </c>
    </row>
    <row r="146" spans="2:19" ht="12.75">
      <c r="B146" s="36" t="s">
        <v>656</v>
      </c>
      <c r="C146" s="69"/>
      <c r="D146" s="30" t="s">
        <v>367</v>
      </c>
      <c r="E146" s="30" t="s">
        <v>369</v>
      </c>
      <c r="F146" s="62" t="s">
        <v>512</v>
      </c>
      <c r="G146" s="19"/>
      <c r="H146" s="30"/>
      <c r="I146" s="94">
        <f>I147</f>
        <v>3882.4</v>
      </c>
      <c r="J146" s="94"/>
      <c r="K146" s="33">
        <f t="shared" si="12"/>
        <v>3882.4</v>
      </c>
      <c r="L146" s="127"/>
      <c r="M146" s="33">
        <f t="shared" si="11"/>
        <v>3882.4</v>
      </c>
      <c r="N146" s="70">
        <f>N147</f>
        <v>39.8</v>
      </c>
      <c r="O146" s="77">
        <f t="shared" si="20"/>
        <v>3922.2000000000003</v>
      </c>
      <c r="P146" s="70">
        <f>P147</f>
        <v>312</v>
      </c>
      <c r="Q146" s="263">
        <f t="shared" si="21"/>
        <v>4234.200000000001</v>
      </c>
      <c r="R146" s="263">
        <f>R147</f>
        <v>504.4</v>
      </c>
      <c r="S146" s="263">
        <f t="shared" si="19"/>
        <v>4738.6</v>
      </c>
    </row>
    <row r="147" spans="2:19" ht="12.75">
      <c r="B147" s="36" t="s">
        <v>494</v>
      </c>
      <c r="C147" s="63"/>
      <c r="D147" s="30" t="s">
        <v>367</v>
      </c>
      <c r="E147" s="30" t="s">
        <v>369</v>
      </c>
      <c r="F147" s="62" t="s">
        <v>512</v>
      </c>
      <c r="G147" s="30" t="s">
        <v>495</v>
      </c>
      <c r="H147" s="30"/>
      <c r="I147" s="94">
        <f>I148+I150</f>
        <v>3882.4</v>
      </c>
      <c r="J147" s="94"/>
      <c r="K147" s="33">
        <f t="shared" si="12"/>
        <v>3882.4</v>
      </c>
      <c r="L147" s="127"/>
      <c r="M147" s="33">
        <f t="shared" si="11"/>
        <v>3882.4</v>
      </c>
      <c r="N147" s="70">
        <f>N148+N150</f>
        <v>39.8</v>
      </c>
      <c r="O147" s="77">
        <f t="shared" si="20"/>
        <v>3922.2000000000003</v>
      </c>
      <c r="P147" s="70">
        <f>P148+P150</f>
        <v>312</v>
      </c>
      <c r="Q147" s="263">
        <f t="shared" si="21"/>
        <v>4234.200000000001</v>
      </c>
      <c r="R147" s="263">
        <f>R148+R150</f>
        <v>504.4</v>
      </c>
      <c r="S147" s="263">
        <f t="shared" si="19"/>
        <v>4738.6</v>
      </c>
    </row>
    <row r="148" spans="2:19" ht="25.5">
      <c r="B148" s="36" t="s">
        <v>255</v>
      </c>
      <c r="C148" s="63"/>
      <c r="D148" s="30" t="s">
        <v>367</v>
      </c>
      <c r="E148" s="30" t="s">
        <v>369</v>
      </c>
      <c r="F148" s="62" t="s">
        <v>512</v>
      </c>
      <c r="G148" s="30" t="s">
        <v>254</v>
      </c>
      <c r="H148" s="30"/>
      <c r="I148" s="94">
        <f>I149</f>
        <v>3832.4</v>
      </c>
      <c r="J148" s="94"/>
      <c r="K148" s="33">
        <f t="shared" si="12"/>
        <v>3832.4</v>
      </c>
      <c r="L148" s="127"/>
      <c r="M148" s="33">
        <f t="shared" si="11"/>
        <v>3832.4</v>
      </c>
      <c r="N148" s="70">
        <f>N149</f>
        <v>39.8</v>
      </c>
      <c r="O148" s="77">
        <f t="shared" si="20"/>
        <v>3872.2000000000003</v>
      </c>
      <c r="P148" s="70">
        <f>P149</f>
        <v>312</v>
      </c>
      <c r="Q148" s="263">
        <f t="shared" si="21"/>
        <v>4184.200000000001</v>
      </c>
      <c r="R148" s="263">
        <f>R149</f>
        <v>554.4</v>
      </c>
      <c r="S148" s="263">
        <f t="shared" si="19"/>
        <v>4738.6</v>
      </c>
    </row>
    <row r="149" spans="2:19" ht="12.75">
      <c r="B149" s="36" t="s">
        <v>408</v>
      </c>
      <c r="C149" s="69"/>
      <c r="D149" s="30" t="s">
        <v>367</v>
      </c>
      <c r="E149" s="30" t="s">
        <v>369</v>
      </c>
      <c r="F149" s="62" t="s">
        <v>512</v>
      </c>
      <c r="G149" s="30" t="s">
        <v>254</v>
      </c>
      <c r="H149" s="30">
        <v>2</v>
      </c>
      <c r="I149" s="94">
        <v>3832.4</v>
      </c>
      <c r="J149" s="94"/>
      <c r="K149" s="33">
        <f t="shared" si="12"/>
        <v>3832.4</v>
      </c>
      <c r="L149" s="127"/>
      <c r="M149" s="33">
        <f t="shared" si="11"/>
        <v>3832.4</v>
      </c>
      <c r="N149" s="70">
        <v>39.8</v>
      </c>
      <c r="O149" s="77">
        <f t="shared" si="20"/>
        <v>3872.2000000000003</v>
      </c>
      <c r="P149" s="70">
        <v>312</v>
      </c>
      <c r="Q149" s="263">
        <f t="shared" si="21"/>
        <v>4184.200000000001</v>
      </c>
      <c r="R149" s="263">
        <v>554.4</v>
      </c>
      <c r="S149" s="263">
        <f t="shared" si="19"/>
        <v>4738.6</v>
      </c>
    </row>
    <row r="150" spans="2:19" ht="12.75" hidden="1">
      <c r="B150" s="36" t="s">
        <v>629</v>
      </c>
      <c r="C150" s="63"/>
      <c r="D150" s="30" t="s">
        <v>367</v>
      </c>
      <c r="E150" s="30" t="s">
        <v>369</v>
      </c>
      <c r="F150" s="62" t="s">
        <v>512</v>
      </c>
      <c r="G150" s="19">
        <v>612</v>
      </c>
      <c r="H150" s="30"/>
      <c r="I150" s="94">
        <f>I151</f>
        <v>50</v>
      </c>
      <c r="J150" s="94"/>
      <c r="K150" s="33">
        <f t="shared" si="12"/>
        <v>50</v>
      </c>
      <c r="L150" s="127"/>
      <c r="M150" s="33">
        <f t="shared" si="11"/>
        <v>50</v>
      </c>
      <c r="N150" s="70"/>
      <c r="O150" s="77">
        <f t="shared" si="20"/>
        <v>50</v>
      </c>
      <c r="P150" s="70">
        <f>P151</f>
        <v>0</v>
      </c>
      <c r="Q150" s="263">
        <f t="shared" si="21"/>
        <v>50</v>
      </c>
      <c r="R150" s="263">
        <f>R151</f>
        <v>-50</v>
      </c>
      <c r="S150" s="263">
        <f t="shared" si="19"/>
        <v>0</v>
      </c>
    </row>
    <row r="151" spans="2:19" ht="12.75" hidden="1">
      <c r="B151" s="36" t="s">
        <v>408</v>
      </c>
      <c r="C151" s="69"/>
      <c r="D151" s="30" t="s">
        <v>367</v>
      </c>
      <c r="E151" s="30" t="s">
        <v>369</v>
      </c>
      <c r="F151" s="62" t="s">
        <v>512</v>
      </c>
      <c r="G151" s="19">
        <v>612</v>
      </c>
      <c r="H151" s="30">
        <v>2</v>
      </c>
      <c r="I151" s="94">
        <v>50</v>
      </c>
      <c r="J151" s="94"/>
      <c r="K151" s="33">
        <f t="shared" si="12"/>
        <v>50</v>
      </c>
      <c r="L151" s="127"/>
      <c r="M151" s="33">
        <f t="shared" si="11"/>
        <v>50</v>
      </c>
      <c r="N151" s="70"/>
      <c r="O151" s="77">
        <f t="shared" si="20"/>
        <v>50</v>
      </c>
      <c r="P151" s="70"/>
      <c r="Q151" s="263">
        <f t="shared" si="21"/>
        <v>50</v>
      </c>
      <c r="R151" s="263">
        <v>-50</v>
      </c>
      <c r="S151" s="263">
        <f t="shared" si="19"/>
        <v>0</v>
      </c>
    </row>
    <row r="152" spans="2:19" ht="12.75">
      <c r="B152" s="36" t="s">
        <v>35</v>
      </c>
      <c r="C152" s="63"/>
      <c r="D152" s="30" t="s">
        <v>367</v>
      </c>
      <c r="E152" s="30" t="s">
        <v>370</v>
      </c>
      <c r="F152" s="62"/>
      <c r="G152" s="19"/>
      <c r="H152" s="30"/>
      <c r="I152" s="94"/>
      <c r="J152" s="94">
        <f>J153</f>
        <v>9</v>
      </c>
      <c r="K152" s="33">
        <f t="shared" si="12"/>
        <v>9</v>
      </c>
      <c r="L152" s="127"/>
      <c r="M152" s="33">
        <f t="shared" si="11"/>
        <v>9</v>
      </c>
      <c r="N152" s="70"/>
      <c r="O152" s="77">
        <f t="shared" si="20"/>
        <v>9</v>
      </c>
      <c r="P152" s="70">
        <f>P153</f>
        <v>0</v>
      </c>
      <c r="Q152" s="263">
        <f t="shared" si="21"/>
        <v>9</v>
      </c>
      <c r="R152" s="263">
        <f>R153</f>
        <v>0</v>
      </c>
      <c r="S152" s="263">
        <f t="shared" si="19"/>
        <v>9</v>
      </c>
    </row>
    <row r="153" spans="2:19" ht="25.5">
      <c r="B153" s="34" t="s">
        <v>463</v>
      </c>
      <c r="C153" s="69"/>
      <c r="D153" s="30" t="s">
        <v>367</v>
      </c>
      <c r="E153" s="30" t="s">
        <v>370</v>
      </c>
      <c r="F153" s="30" t="s">
        <v>528</v>
      </c>
      <c r="G153" s="30"/>
      <c r="H153" s="30"/>
      <c r="I153" s="94"/>
      <c r="J153" s="94">
        <f>J154</f>
        <v>9</v>
      </c>
      <c r="K153" s="33">
        <f t="shared" si="12"/>
        <v>9</v>
      </c>
      <c r="L153" s="127"/>
      <c r="M153" s="33">
        <f t="shared" si="11"/>
        <v>9</v>
      </c>
      <c r="N153" s="70"/>
      <c r="O153" s="77">
        <f t="shared" si="20"/>
        <v>9</v>
      </c>
      <c r="P153" s="70">
        <f>P154</f>
        <v>0</v>
      </c>
      <c r="Q153" s="263">
        <f t="shared" si="21"/>
        <v>9</v>
      </c>
      <c r="R153" s="263">
        <f>R154</f>
        <v>0</v>
      </c>
      <c r="S153" s="263">
        <f t="shared" si="19"/>
        <v>9</v>
      </c>
    </row>
    <row r="154" spans="2:19" ht="25.5">
      <c r="B154" s="34" t="s">
        <v>526</v>
      </c>
      <c r="C154" s="70"/>
      <c r="D154" s="30" t="s">
        <v>367</v>
      </c>
      <c r="E154" s="30" t="s">
        <v>370</v>
      </c>
      <c r="F154" s="130" t="s">
        <v>525</v>
      </c>
      <c r="G154" s="30"/>
      <c r="H154" s="30"/>
      <c r="I154" s="94"/>
      <c r="J154" s="94">
        <f>J155</f>
        <v>9</v>
      </c>
      <c r="K154" s="33">
        <f t="shared" si="12"/>
        <v>9</v>
      </c>
      <c r="L154" s="127"/>
      <c r="M154" s="33">
        <f aca="true" t="shared" si="22" ref="M154:M236">K154+L154</f>
        <v>9</v>
      </c>
      <c r="N154" s="70"/>
      <c r="O154" s="77">
        <f t="shared" si="20"/>
        <v>9</v>
      </c>
      <c r="P154" s="70">
        <f>P155</f>
        <v>0</v>
      </c>
      <c r="Q154" s="263">
        <f t="shared" si="21"/>
        <v>9</v>
      </c>
      <c r="R154" s="263">
        <f>R155</f>
        <v>0</v>
      </c>
      <c r="S154" s="263">
        <f t="shared" si="19"/>
        <v>9</v>
      </c>
    </row>
    <row r="155" spans="2:19" ht="12.75">
      <c r="B155" s="36" t="s">
        <v>494</v>
      </c>
      <c r="C155" s="70"/>
      <c r="D155" s="30" t="s">
        <v>367</v>
      </c>
      <c r="E155" s="30" t="s">
        <v>370</v>
      </c>
      <c r="F155" s="130" t="s">
        <v>525</v>
      </c>
      <c r="G155" s="30" t="s">
        <v>495</v>
      </c>
      <c r="H155" s="30"/>
      <c r="I155" s="94"/>
      <c r="J155" s="94">
        <f>J156</f>
        <v>9</v>
      </c>
      <c r="K155" s="33">
        <f t="shared" si="12"/>
        <v>9</v>
      </c>
      <c r="L155" s="127"/>
      <c r="M155" s="33">
        <f t="shared" si="22"/>
        <v>9</v>
      </c>
      <c r="N155" s="70"/>
      <c r="O155" s="77">
        <f t="shared" si="20"/>
        <v>9</v>
      </c>
      <c r="P155" s="70">
        <f>P156</f>
        <v>0</v>
      </c>
      <c r="Q155" s="263">
        <f t="shared" si="21"/>
        <v>9</v>
      </c>
      <c r="R155" s="263">
        <f>R156</f>
        <v>0</v>
      </c>
      <c r="S155" s="263">
        <f t="shared" si="19"/>
        <v>9</v>
      </c>
    </row>
    <row r="156" spans="2:19" ht="12.75">
      <c r="B156" s="36" t="s">
        <v>629</v>
      </c>
      <c r="C156" s="70"/>
      <c r="D156" s="30" t="s">
        <v>367</v>
      </c>
      <c r="E156" s="30" t="s">
        <v>370</v>
      </c>
      <c r="F156" s="130" t="s">
        <v>525</v>
      </c>
      <c r="G156" s="30" t="s">
        <v>630</v>
      </c>
      <c r="H156" s="30"/>
      <c r="I156" s="94"/>
      <c r="J156" s="94">
        <f>J157</f>
        <v>9</v>
      </c>
      <c r="K156" s="33">
        <f t="shared" si="12"/>
        <v>9</v>
      </c>
      <c r="L156" s="127"/>
      <c r="M156" s="33">
        <f t="shared" si="22"/>
        <v>9</v>
      </c>
      <c r="N156" s="70"/>
      <c r="O156" s="77">
        <f t="shared" si="20"/>
        <v>9</v>
      </c>
      <c r="P156" s="70">
        <f>P157</f>
        <v>0</v>
      </c>
      <c r="Q156" s="263">
        <f t="shared" si="21"/>
        <v>9</v>
      </c>
      <c r="R156" s="263">
        <f>R157</f>
        <v>0</v>
      </c>
      <c r="S156" s="263">
        <f t="shared" si="19"/>
        <v>9</v>
      </c>
    </row>
    <row r="157" spans="2:19" ht="12.75">
      <c r="B157" s="36" t="s">
        <v>408</v>
      </c>
      <c r="C157" s="70"/>
      <c r="D157" s="30" t="s">
        <v>367</v>
      </c>
      <c r="E157" s="30" t="s">
        <v>370</v>
      </c>
      <c r="F157" s="130" t="s">
        <v>525</v>
      </c>
      <c r="G157" s="30" t="s">
        <v>630</v>
      </c>
      <c r="H157" s="30">
        <v>2</v>
      </c>
      <c r="I157" s="94"/>
      <c r="J157" s="94">
        <v>9</v>
      </c>
      <c r="K157" s="33">
        <f t="shared" si="12"/>
        <v>9</v>
      </c>
      <c r="L157" s="127"/>
      <c r="M157" s="33">
        <f t="shared" si="22"/>
        <v>9</v>
      </c>
      <c r="N157" s="70"/>
      <c r="O157" s="77">
        <f t="shared" si="20"/>
        <v>9</v>
      </c>
      <c r="P157" s="70"/>
      <c r="Q157" s="263">
        <f t="shared" si="21"/>
        <v>9</v>
      </c>
      <c r="R157" s="263">
        <v>0</v>
      </c>
      <c r="S157" s="263">
        <f t="shared" si="19"/>
        <v>9</v>
      </c>
    </row>
    <row r="158" spans="2:19" ht="12.75">
      <c r="B158" s="36" t="s">
        <v>313</v>
      </c>
      <c r="C158" s="64"/>
      <c r="D158" s="30" t="s">
        <v>372</v>
      </c>
      <c r="E158" s="30"/>
      <c r="F158" s="30"/>
      <c r="G158" s="30"/>
      <c r="H158" s="30"/>
      <c r="I158" s="94">
        <f>I159</f>
        <v>3476</v>
      </c>
      <c r="J158" s="94">
        <f>J159</f>
        <v>150</v>
      </c>
      <c r="K158" s="33">
        <f t="shared" si="12"/>
        <v>3626</v>
      </c>
      <c r="L158" s="127"/>
      <c r="M158" s="33">
        <f t="shared" si="22"/>
        <v>3626</v>
      </c>
      <c r="N158" s="70">
        <f>N159</f>
        <v>2.7</v>
      </c>
      <c r="O158" s="77">
        <f t="shared" si="20"/>
        <v>3628.7</v>
      </c>
      <c r="P158" s="70">
        <f>P159</f>
        <v>104.7</v>
      </c>
      <c r="Q158" s="263">
        <f t="shared" si="21"/>
        <v>3733.3999999999996</v>
      </c>
      <c r="R158" s="263">
        <f>R159</f>
        <v>1197.5</v>
      </c>
      <c r="S158" s="263">
        <f t="shared" si="19"/>
        <v>4930.9</v>
      </c>
    </row>
    <row r="159" spans="2:19" ht="12.75">
      <c r="B159" s="36" t="s">
        <v>314</v>
      </c>
      <c r="C159" s="64"/>
      <c r="D159" s="30" t="s">
        <v>372</v>
      </c>
      <c r="E159" s="30" t="s">
        <v>373</v>
      </c>
      <c r="F159" s="30"/>
      <c r="G159" s="30"/>
      <c r="H159" s="30"/>
      <c r="I159" s="94">
        <f>I160</f>
        <v>3476</v>
      </c>
      <c r="J159" s="94">
        <f>J160</f>
        <v>150</v>
      </c>
      <c r="K159" s="33">
        <f t="shared" si="12"/>
        <v>3626</v>
      </c>
      <c r="L159" s="127"/>
      <c r="M159" s="33">
        <f t="shared" si="22"/>
        <v>3626</v>
      </c>
      <c r="N159" s="70">
        <f>N160</f>
        <v>2.7</v>
      </c>
      <c r="O159" s="77">
        <f t="shared" si="20"/>
        <v>3628.7</v>
      </c>
      <c r="P159" s="70">
        <f>P160</f>
        <v>104.7</v>
      </c>
      <c r="Q159" s="263">
        <f t="shared" si="21"/>
        <v>3733.3999999999996</v>
      </c>
      <c r="R159" s="263">
        <f>R160</f>
        <v>1197.5</v>
      </c>
      <c r="S159" s="263">
        <f t="shared" si="19"/>
        <v>4930.9</v>
      </c>
    </row>
    <row r="160" spans="2:19" ht="12.75">
      <c r="B160" s="43" t="s">
        <v>409</v>
      </c>
      <c r="C160" s="64"/>
      <c r="D160" s="30" t="s">
        <v>372</v>
      </c>
      <c r="E160" s="30" t="s">
        <v>373</v>
      </c>
      <c r="F160" s="30" t="s">
        <v>410</v>
      </c>
      <c r="G160" s="29"/>
      <c r="H160" s="29"/>
      <c r="I160" s="94">
        <f>I173</f>
        <v>3476</v>
      </c>
      <c r="J160" s="94">
        <f>J165+J173</f>
        <v>150</v>
      </c>
      <c r="K160" s="33">
        <f t="shared" si="12"/>
        <v>3626</v>
      </c>
      <c r="L160" s="127"/>
      <c r="M160" s="33">
        <f t="shared" si="22"/>
        <v>3626</v>
      </c>
      <c r="N160" s="70">
        <f>N165+N173</f>
        <v>2.7</v>
      </c>
      <c r="O160" s="77">
        <f t="shared" si="20"/>
        <v>3628.7</v>
      </c>
      <c r="P160" s="70">
        <f>P165+P173</f>
        <v>104.7</v>
      </c>
      <c r="Q160" s="263">
        <f>O160+P160</f>
        <v>3733.3999999999996</v>
      </c>
      <c r="R160" s="263">
        <f>R161+R165+R169+R173</f>
        <v>1197.5</v>
      </c>
      <c r="S160" s="263">
        <f t="shared" si="19"/>
        <v>4930.9</v>
      </c>
    </row>
    <row r="161" spans="2:19" ht="25.5">
      <c r="B161" s="43" t="s">
        <v>390</v>
      </c>
      <c r="C161" s="64"/>
      <c r="D161" s="30" t="s">
        <v>372</v>
      </c>
      <c r="E161" s="30" t="s">
        <v>373</v>
      </c>
      <c r="F161" s="30" t="s">
        <v>667</v>
      </c>
      <c r="G161" s="29"/>
      <c r="H161" s="29"/>
      <c r="I161" s="94"/>
      <c r="J161" s="94"/>
      <c r="K161" s="33"/>
      <c r="L161" s="127"/>
      <c r="M161" s="33"/>
      <c r="N161" s="70"/>
      <c r="O161" s="77"/>
      <c r="P161" s="70"/>
      <c r="Q161" s="263"/>
      <c r="R161" s="263">
        <f>R162</f>
        <v>240</v>
      </c>
      <c r="S161" s="263">
        <f t="shared" si="19"/>
        <v>240</v>
      </c>
    </row>
    <row r="162" spans="2:19" ht="12.75">
      <c r="B162" s="36" t="s">
        <v>494</v>
      </c>
      <c r="C162" s="64"/>
      <c r="D162" s="30" t="s">
        <v>372</v>
      </c>
      <c r="E162" s="30" t="s">
        <v>373</v>
      </c>
      <c r="F162" s="30" t="s">
        <v>667</v>
      </c>
      <c r="G162" s="30" t="s">
        <v>495</v>
      </c>
      <c r="H162" s="29"/>
      <c r="I162" s="94"/>
      <c r="J162" s="94"/>
      <c r="K162" s="33"/>
      <c r="L162" s="127"/>
      <c r="M162" s="33"/>
      <c r="N162" s="70"/>
      <c r="O162" s="77"/>
      <c r="P162" s="70"/>
      <c r="Q162" s="263"/>
      <c r="R162" s="263">
        <f>R163</f>
        <v>240</v>
      </c>
      <c r="S162" s="263">
        <f t="shared" si="19"/>
        <v>240</v>
      </c>
    </row>
    <row r="163" spans="2:19" ht="12.75">
      <c r="B163" s="36" t="s">
        <v>629</v>
      </c>
      <c r="C163" s="64"/>
      <c r="D163" s="30" t="s">
        <v>372</v>
      </c>
      <c r="E163" s="30" t="s">
        <v>373</v>
      </c>
      <c r="F163" s="30" t="s">
        <v>667</v>
      </c>
      <c r="G163" s="30" t="s">
        <v>630</v>
      </c>
      <c r="H163" s="29"/>
      <c r="I163" s="94"/>
      <c r="J163" s="94"/>
      <c r="K163" s="33"/>
      <c r="L163" s="127"/>
      <c r="M163" s="33"/>
      <c r="N163" s="70"/>
      <c r="O163" s="77"/>
      <c r="P163" s="70"/>
      <c r="Q163" s="263"/>
      <c r="R163" s="263">
        <f>R164</f>
        <v>240</v>
      </c>
      <c r="S163" s="263">
        <f t="shared" si="19"/>
        <v>240</v>
      </c>
    </row>
    <row r="164" spans="2:19" ht="12.75">
      <c r="B164" s="43" t="s">
        <v>383</v>
      </c>
      <c r="C164" s="64"/>
      <c r="D164" s="30" t="s">
        <v>372</v>
      </c>
      <c r="E164" s="30" t="s">
        <v>373</v>
      </c>
      <c r="F164" s="30" t="s">
        <v>667</v>
      </c>
      <c r="G164" s="30" t="s">
        <v>630</v>
      </c>
      <c r="H164" s="30" t="s">
        <v>400</v>
      </c>
      <c r="I164" s="94"/>
      <c r="J164" s="94"/>
      <c r="K164" s="33"/>
      <c r="L164" s="127"/>
      <c r="M164" s="33"/>
      <c r="N164" s="70"/>
      <c r="O164" s="77"/>
      <c r="P164" s="70"/>
      <c r="Q164" s="263"/>
      <c r="R164" s="263">
        <v>240</v>
      </c>
      <c r="S164" s="263">
        <f t="shared" si="19"/>
        <v>240</v>
      </c>
    </row>
    <row r="165" spans="2:19" ht="25.5">
      <c r="B165" s="43" t="s">
        <v>456</v>
      </c>
      <c r="C165" s="64"/>
      <c r="D165" s="30" t="s">
        <v>372</v>
      </c>
      <c r="E165" s="30" t="s">
        <v>373</v>
      </c>
      <c r="F165" s="30" t="s">
        <v>455</v>
      </c>
      <c r="G165" s="29"/>
      <c r="H165" s="29"/>
      <c r="I165" s="94"/>
      <c r="J165" s="94">
        <f>J167</f>
        <v>150</v>
      </c>
      <c r="K165" s="33">
        <f t="shared" si="12"/>
        <v>150</v>
      </c>
      <c r="L165" s="127"/>
      <c r="M165" s="33">
        <f t="shared" si="22"/>
        <v>150</v>
      </c>
      <c r="N165" s="70"/>
      <c r="O165" s="77">
        <f t="shared" si="20"/>
        <v>150</v>
      </c>
      <c r="P165" s="70">
        <f>P167</f>
        <v>104.7</v>
      </c>
      <c r="Q165" s="263">
        <f t="shared" si="21"/>
        <v>254.7</v>
      </c>
      <c r="R165" s="263">
        <f>R167</f>
        <v>0</v>
      </c>
      <c r="S165" s="263">
        <f t="shared" si="19"/>
        <v>254.7</v>
      </c>
    </row>
    <row r="166" spans="2:19" ht="12.75">
      <c r="B166" s="36" t="s">
        <v>494</v>
      </c>
      <c r="C166" s="64"/>
      <c r="D166" s="30" t="s">
        <v>372</v>
      </c>
      <c r="E166" s="30" t="s">
        <v>373</v>
      </c>
      <c r="F166" s="30" t="s">
        <v>455</v>
      </c>
      <c r="G166" s="30" t="s">
        <v>495</v>
      </c>
      <c r="H166" s="29"/>
      <c r="I166" s="94"/>
      <c r="J166" s="94"/>
      <c r="K166" s="33"/>
      <c r="L166" s="127"/>
      <c r="M166" s="33"/>
      <c r="N166" s="70"/>
      <c r="O166" s="77"/>
      <c r="P166" s="70"/>
      <c r="Q166" s="263">
        <f>Q167</f>
        <v>254.7</v>
      </c>
      <c r="R166" s="263">
        <f>R167</f>
        <v>0</v>
      </c>
      <c r="S166" s="263">
        <f t="shared" si="19"/>
        <v>254.7</v>
      </c>
    </row>
    <row r="167" spans="2:19" ht="12.75">
      <c r="B167" s="36" t="s">
        <v>629</v>
      </c>
      <c r="C167" s="64"/>
      <c r="D167" s="30" t="s">
        <v>372</v>
      </c>
      <c r="E167" s="30" t="s">
        <v>373</v>
      </c>
      <c r="F167" s="30" t="s">
        <v>455</v>
      </c>
      <c r="G167" s="30" t="s">
        <v>630</v>
      </c>
      <c r="H167" s="30"/>
      <c r="I167" s="94"/>
      <c r="J167" s="94">
        <f>J168</f>
        <v>150</v>
      </c>
      <c r="K167" s="33">
        <f t="shared" si="12"/>
        <v>150</v>
      </c>
      <c r="L167" s="127"/>
      <c r="M167" s="33">
        <f t="shared" si="22"/>
        <v>150</v>
      </c>
      <c r="N167" s="70"/>
      <c r="O167" s="77">
        <f t="shared" si="20"/>
        <v>150</v>
      </c>
      <c r="P167" s="70">
        <f>P168</f>
        <v>104.7</v>
      </c>
      <c r="Q167" s="263">
        <f t="shared" si="21"/>
        <v>254.7</v>
      </c>
      <c r="R167" s="263">
        <f>R168</f>
        <v>0</v>
      </c>
      <c r="S167" s="263">
        <f t="shared" si="19"/>
        <v>254.7</v>
      </c>
    </row>
    <row r="168" spans="2:19" ht="12.75">
      <c r="B168" s="36" t="s">
        <v>382</v>
      </c>
      <c r="C168" s="64"/>
      <c r="D168" s="30" t="s">
        <v>372</v>
      </c>
      <c r="E168" s="30" t="s">
        <v>373</v>
      </c>
      <c r="F168" s="30" t="s">
        <v>455</v>
      </c>
      <c r="G168" s="30" t="s">
        <v>630</v>
      </c>
      <c r="H168" s="30" t="s">
        <v>31</v>
      </c>
      <c r="I168" s="94"/>
      <c r="J168" s="94">
        <v>150</v>
      </c>
      <c r="K168" s="33">
        <f t="shared" si="12"/>
        <v>150</v>
      </c>
      <c r="L168" s="127"/>
      <c r="M168" s="33">
        <f t="shared" si="22"/>
        <v>150</v>
      </c>
      <c r="N168" s="70"/>
      <c r="O168" s="77">
        <f t="shared" si="20"/>
        <v>150</v>
      </c>
      <c r="P168" s="70">
        <v>104.7</v>
      </c>
      <c r="Q168" s="263">
        <f t="shared" si="21"/>
        <v>254.7</v>
      </c>
      <c r="R168" s="263">
        <v>0</v>
      </c>
      <c r="S168" s="263">
        <f t="shared" si="19"/>
        <v>254.7</v>
      </c>
    </row>
    <row r="169" spans="2:19" ht="12.75">
      <c r="B169" s="36" t="s">
        <v>669</v>
      </c>
      <c r="C169" s="64"/>
      <c r="D169" s="30" t="s">
        <v>372</v>
      </c>
      <c r="E169" s="30" t="s">
        <v>373</v>
      </c>
      <c r="F169" s="30" t="s">
        <v>668</v>
      </c>
      <c r="G169" s="30"/>
      <c r="H169" s="30"/>
      <c r="I169" s="94"/>
      <c r="J169" s="94"/>
      <c r="K169" s="33"/>
      <c r="L169" s="127"/>
      <c r="M169" s="33"/>
      <c r="N169" s="70"/>
      <c r="O169" s="77"/>
      <c r="P169" s="70"/>
      <c r="Q169" s="263"/>
      <c r="R169" s="263">
        <f>R170</f>
        <v>784.3</v>
      </c>
      <c r="S169" s="263">
        <f t="shared" si="19"/>
        <v>784.3</v>
      </c>
    </row>
    <row r="170" spans="2:19" ht="12.75">
      <c r="B170" s="36" t="s">
        <v>494</v>
      </c>
      <c r="C170" s="64"/>
      <c r="D170" s="30" t="s">
        <v>372</v>
      </c>
      <c r="E170" s="30" t="s">
        <v>373</v>
      </c>
      <c r="F170" s="30" t="s">
        <v>668</v>
      </c>
      <c r="G170" s="30" t="s">
        <v>495</v>
      </c>
      <c r="H170" s="30"/>
      <c r="I170" s="94"/>
      <c r="J170" s="94"/>
      <c r="K170" s="33"/>
      <c r="L170" s="127"/>
      <c r="M170" s="33"/>
      <c r="N170" s="70"/>
      <c r="O170" s="77"/>
      <c r="P170" s="70"/>
      <c r="Q170" s="263"/>
      <c r="R170" s="263">
        <f>R171</f>
        <v>784.3</v>
      </c>
      <c r="S170" s="263">
        <f t="shared" si="19"/>
        <v>784.3</v>
      </c>
    </row>
    <row r="171" spans="2:19" ht="25.5">
      <c r="B171" s="36" t="s">
        <v>255</v>
      </c>
      <c r="C171" s="64"/>
      <c r="D171" s="30" t="s">
        <v>372</v>
      </c>
      <c r="E171" s="30" t="s">
        <v>373</v>
      </c>
      <c r="F171" s="30" t="s">
        <v>668</v>
      </c>
      <c r="G171" s="30" t="s">
        <v>254</v>
      </c>
      <c r="H171" s="30"/>
      <c r="I171" s="94"/>
      <c r="J171" s="94"/>
      <c r="K171" s="33"/>
      <c r="L171" s="127"/>
      <c r="M171" s="33"/>
      <c r="N171" s="70"/>
      <c r="O171" s="77"/>
      <c r="P171" s="70"/>
      <c r="Q171" s="263"/>
      <c r="R171" s="263">
        <f>R172</f>
        <v>784.3</v>
      </c>
      <c r="S171" s="263">
        <f t="shared" si="19"/>
        <v>784.3</v>
      </c>
    </row>
    <row r="172" spans="2:19" ht="12.75">
      <c r="B172" s="36" t="s">
        <v>382</v>
      </c>
      <c r="C172" s="64"/>
      <c r="D172" s="30" t="s">
        <v>372</v>
      </c>
      <c r="E172" s="30" t="s">
        <v>373</v>
      </c>
      <c r="F172" s="30" t="s">
        <v>668</v>
      </c>
      <c r="G172" s="30" t="s">
        <v>254</v>
      </c>
      <c r="H172" s="30" t="s">
        <v>31</v>
      </c>
      <c r="I172" s="94"/>
      <c r="J172" s="94"/>
      <c r="K172" s="33"/>
      <c r="L172" s="127"/>
      <c r="M172" s="33"/>
      <c r="N172" s="70"/>
      <c r="O172" s="77"/>
      <c r="P172" s="70"/>
      <c r="Q172" s="263"/>
      <c r="R172" s="263">
        <v>784.3</v>
      </c>
      <c r="S172" s="263">
        <f>Q172+R172</f>
        <v>784.3</v>
      </c>
    </row>
    <row r="173" spans="2:19" ht="25.5">
      <c r="B173" s="36" t="s">
        <v>659</v>
      </c>
      <c r="C173" s="64"/>
      <c r="D173" s="30" t="s">
        <v>372</v>
      </c>
      <c r="E173" s="30" t="s">
        <v>373</v>
      </c>
      <c r="F173" s="30" t="s">
        <v>596</v>
      </c>
      <c r="G173" s="30"/>
      <c r="H173" s="30"/>
      <c r="I173" s="94">
        <f>I174</f>
        <v>3476</v>
      </c>
      <c r="J173" s="94"/>
      <c r="K173" s="33">
        <f t="shared" si="12"/>
        <v>3476</v>
      </c>
      <c r="L173" s="127"/>
      <c r="M173" s="33">
        <f t="shared" si="22"/>
        <v>3476</v>
      </c>
      <c r="N173" s="70">
        <f>N174</f>
        <v>2.7</v>
      </c>
      <c r="O173" s="77">
        <f t="shared" si="20"/>
        <v>3478.7</v>
      </c>
      <c r="P173" s="70"/>
      <c r="Q173" s="263">
        <f t="shared" si="21"/>
        <v>3478.7</v>
      </c>
      <c r="R173" s="263">
        <f>R174</f>
        <v>173.20000000000002</v>
      </c>
      <c r="S173" s="263">
        <f t="shared" si="19"/>
        <v>3651.8999999999996</v>
      </c>
    </row>
    <row r="174" spans="2:19" ht="12.75">
      <c r="B174" s="36" t="s">
        <v>494</v>
      </c>
      <c r="C174" s="64"/>
      <c r="D174" s="30" t="s">
        <v>372</v>
      </c>
      <c r="E174" s="30" t="s">
        <v>373</v>
      </c>
      <c r="F174" s="30" t="s">
        <v>596</v>
      </c>
      <c r="G174" s="30" t="s">
        <v>495</v>
      </c>
      <c r="H174" s="30"/>
      <c r="I174" s="94">
        <f>I175+I178</f>
        <v>3476</v>
      </c>
      <c r="J174" s="94"/>
      <c r="K174" s="33">
        <f t="shared" si="12"/>
        <v>3476</v>
      </c>
      <c r="L174" s="127"/>
      <c r="M174" s="33">
        <f t="shared" si="22"/>
        <v>3476</v>
      </c>
      <c r="N174" s="70">
        <f>N175+N178</f>
        <v>2.7</v>
      </c>
      <c r="O174" s="77">
        <f t="shared" si="20"/>
        <v>3478.7</v>
      </c>
      <c r="P174" s="70"/>
      <c r="Q174" s="263">
        <f t="shared" si="21"/>
        <v>3478.7</v>
      </c>
      <c r="R174" s="263">
        <f>R175+R178</f>
        <v>173.20000000000002</v>
      </c>
      <c r="S174" s="263">
        <f t="shared" si="19"/>
        <v>3651.8999999999996</v>
      </c>
    </row>
    <row r="175" spans="2:19" ht="25.5">
      <c r="B175" s="36" t="s">
        <v>255</v>
      </c>
      <c r="C175" s="64"/>
      <c r="D175" s="30" t="s">
        <v>372</v>
      </c>
      <c r="E175" s="30" t="s">
        <v>373</v>
      </c>
      <c r="F175" s="30" t="s">
        <v>596</v>
      </c>
      <c r="G175" s="30" t="s">
        <v>254</v>
      </c>
      <c r="H175" s="30"/>
      <c r="I175" s="94">
        <f>I176+I177</f>
        <v>3438.5</v>
      </c>
      <c r="J175" s="94"/>
      <c r="K175" s="33">
        <f aca="true" t="shared" si="23" ref="K175:K251">I175+J175</f>
        <v>3438.5</v>
      </c>
      <c r="L175" s="127"/>
      <c r="M175" s="33">
        <f t="shared" si="22"/>
        <v>3438.5</v>
      </c>
      <c r="N175" s="70">
        <f>N176+N177</f>
        <v>2.7</v>
      </c>
      <c r="O175" s="77">
        <f t="shared" si="20"/>
        <v>3441.2</v>
      </c>
      <c r="P175" s="70"/>
      <c r="Q175" s="263">
        <f t="shared" si="21"/>
        <v>3441.2</v>
      </c>
      <c r="R175" s="263">
        <f>R176+R177</f>
        <v>160.70000000000002</v>
      </c>
      <c r="S175" s="263">
        <f t="shared" si="19"/>
        <v>3601.8999999999996</v>
      </c>
    </row>
    <row r="176" spans="2:19" ht="12.75">
      <c r="B176" s="43" t="s">
        <v>401</v>
      </c>
      <c r="C176" s="70"/>
      <c r="D176" s="30" t="s">
        <v>372</v>
      </c>
      <c r="E176" s="30" t="s">
        <v>373</v>
      </c>
      <c r="F176" s="30" t="s">
        <v>596</v>
      </c>
      <c r="G176" s="30" t="s">
        <v>254</v>
      </c>
      <c r="H176" s="30" t="s">
        <v>396</v>
      </c>
      <c r="I176" s="94">
        <v>911.5</v>
      </c>
      <c r="J176" s="94"/>
      <c r="K176" s="33">
        <f t="shared" si="23"/>
        <v>911.5</v>
      </c>
      <c r="L176" s="127"/>
      <c r="M176" s="33">
        <f t="shared" si="22"/>
        <v>911.5</v>
      </c>
      <c r="N176" s="70"/>
      <c r="O176" s="77">
        <f t="shared" si="20"/>
        <v>911.5</v>
      </c>
      <c r="P176" s="70"/>
      <c r="Q176" s="263">
        <f t="shared" si="21"/>
        <v>911.5</v>
      </c>
      <c r="R176" s="263">
        <v>-49.6</v>
      </c>
      <c r="S176" s="263">
        <f t="shared" si="19"/>
        <v>861.9</v>
      </c>
    </row>
    <row r="177" spans="2:19" ht="12.75">
      <c r="B177" s="36" t="s">
        <v>408</v>
      </c>
      <c r="C177" s="64"/>
      <c r="D177" s="30" t="s">
        <v>372</v>
      </c>
      <c r="E177" s="30" t="s">
        <v>373</v>
      </c>
      <c r="F177" s="30" t="s">
        <v>596</v>
      </c>
      <c r="G177" s="30" t="s">
        <v>254</v>
      </c>
      <c r="H177" s="30">
        <v>2</v>
      </c>
      <c r="I177" s="94">
        <v>2527</v>
      </c>
      <c r="J177" s="94"/>
      <c r="K177" s="33">
        <f t="shared" si="23"/>
        <v>2527</v>
      </c>
      <c r="L177" s="127"/>
      <c r="M177" s="33">
        <f t="shared" si="22"/>
        <v>2527</v>
      </c>
      <c r="N177" s="70">
        <v>2.7</v>
      </c>
      <c r="O177" s="77">
        <f t="shared" si="20"/>
        <v>2529.7</v>
      </c>
      <c r="P177" s="70"/>
      <c r="Q177" s="263">
        <f t="shared" si="21"/>
        <v>2529.7</v>
      </c>
      <c r="R177" s="263">
        <v>210.3</v>
      </c>
      <c r="S177" s="263">
        <f t="shared" si="19"/>
        <v>2740</v>
      </c>
    </row>
    <row r="178" spans="2:19" ht="12.75">
      <c r="B178" s="36" t="s">
        <v>629</v>
      </c>
      <c r="C178" s="70"/>
      <c r="D178" s="30" t="s">
        <v>372</v>
      </c>
      <c r="E178" s="30" t="s">
        <v>373</v>
      </c>
      <c r="F178" s="30" t="s">
        <v>596</v>
      </c>
      <c r="G178" s="19">
        <v>612</v>
      </c>
      <c r="H178" s="30"/>
      <c r="I178" s="94">
        <f>I179</f>
        <v>37.5</v>
      </c>
      <c r="J178" s="94"/>
      <c r="K178" s="33">
        <f t="shared" si="23"/>
        <v>37.5</v>
      </c>
      <c r="L178" s="127"/>
      <c r="M178" s="33">
        <f t="shared" si="22"/>
        <v>37.5</v>
      </c>
      <c r="N178" s="70"/>
      <c r="O178" s="77">
        <f t="shared" si="20"/>
        <v>37.5</v>
      </c>
      <c r="P178" s="70"/>
      <c r="Q178" s="263">
        <f t="shared" si="21"/>
        <v>37.5</v>
      </c>
      <c r="R178" s="263">
        <f>R179</f>
        <v>12.5</v>
      </c>
      <c r="S178" s="263">
        <f t="shared" si="19"/>
        <v>50</v>
      </c>
    </row>
    <row r="179" spans="2:19" ht="12.75">
      <c r="B179" s="36" t="s">
        <v>408</v>
      </c>
      <c r="C179" s="70"/>
      <c r="D179" s="30" t="s">
        <v>372</v>
      </c>
      <c r="E179" s="30" t="s">
        <v>373</v>
      </c>
      <c r="F179" s="30" t="s">
        <v>596</v>
      </c>
      <c r="G179" s="19">
        <v>612</v>
      </c>
      <c r="H179" s="30">
        <v>2</v>
      </c>
      <c r="I179" s="94">
        <v>37.5</v>
      </c>
      <c r="J179" s="94"/>
      <c r="K179" s="33">
        <f t="shared" si="23"/>
        <v>37.5</v>
      </c>
      <c r="L179" s="127"/>
      <c r="M179" s="33">
        <f t="shared" si="22"/>
        <v>37.5</v>
      </c>
      <c r="N179" s="70"/>
      <c r="O179" s="77">
        <f t="shared" si="20"/>
        <v>37.5</v>
      </c>
      <c r="P179" s="70"/>
      <c r="Q179" s="263">
        <f t="shared" si="21"/>
        <v>37.5</v>
      </c>
      <c r="R179" s="263">
        <v>12.5</v>
      </c>
      <c r="S179" s="263">
        <f t="shared" si="19"/>
        <v>50</v>
      </c>
    </row>
    <row r="180" spans="2:19" ht="12.75">
      <c r="B180" s="36" t="s">
        <v>318</v>
      </c>
      <c r="C180" s="63"/>
      <c r="D180" s="30" t="s">
        <v>374</v>
      </c>
      <c r="E180" s="30"/>
      <c r="F180" s="30"/>
      <c r="G180" s="30"/>
      <c r="H180" s="30"/>
      <c r="I180" s="95">
        <f aca="true" t="shared" si="24" ref="I180:I185">I181</f>
        <v>2040</v>
      </c>
      <c r="J180" s="94"/>
      <c r="K180" s="33">
        <f t="shared" si="23"/>
        <v>2040</v>
      </c>
      <c r="L180" s="127">
        <f>L181+L187</f>
        <v>4880</v>
      </c>
      <c r="M180" s="33">
        <f t="shared" si="22"/>
        <v>6920</v>
      </c>
      <c r="N180" s="70">
        <f>N181+N187</f>
        <v>15</v>
      </c>
      <c r="O180" s="77">
        <f t="shared" si="20"/>
        <v>6935</v>
      </c>
      <c r="P180" s="70"/>
      <c r="Q180" s="263">
        <f t="shared" si="21"/>
        <v>6935</v>
      </c>
      <c r="R180" s="263">
        <f>R181+R187</f>
        <v>1027.7</v>
      </c>
      <c r="S180" s="263">
        <f t="shared" si="19"/>
        <v>7962.7</v>
      </c>
    </row>
    <row r="181" spans="2:19" ht="12.75">
      <c r="B181" s="36" t="s">
        <v>325</v>
      </c>
      <c r="C181" s="63"/>
      <c r="D181" s="30" t="s">
        <v>374</v>
      </c>
      <c r="E181" s="30" t="s">
        <v>375</v>
      </c>
      <c r="F181" s="30"/>
      <c r="G181" s="30"/>
      <c r="H181" s="30"/>
      <c r="I181" s="94">
        <f t="shared" si="24"/>
        <v>2040</v>
      </c>
      <c r="J181" s="94"/>
      <c r="K181" s="33">
        <f t="shared" si="23"/>
        <v>2040</v>
      </c>
      <c r="L181" s="127"/>
      <c r="M181" s="33">
        <f t="shared" si="22"/>
        <v>2040</v>
      </c>
      <c r="N181" s="70"/>
      <c r="O181" s="77">
        <f t="shared" si="20"/>
        <v>2040</v>
      </c>
      <c r="P181" s="70"/>
      <c r="Q181" s="263">
        <f t="shared" si="21"/>
        <v>2040</v>
      </c>
      <c r="R181" s="263">
        <f>R182</f>
        <v>25.4</v>
      </c>
      <c r="S181" s="263">
        <f t="shared" si="19"/>
        <v>2065.4</v>
      </c>
    </row>
    <row r="182" spans="2:19" ht="12.75">
      <c r="B182" s="43" t="s">
        <v>409</v>
      </c>
      <c r="C182" s="64"/>
      <c r="D182" s="30" t="s">
        <v>374</v>
      </c>
      <c r="E182" s="30" t="s">
        <v>375</v>
      </c>
      <c r="F182" s="30" t="s">
        <v>410</v>
      </c>
      <c r="G182" s="30"/>
      <c r="H182" s="30"/>
      <c r="I182" s="94">
        <f t="shared" si="24"/>
        <v>2040</v>
      </c>
      <c r="J182" s="94"/>
      <c r="K182" s="33">
        <f t="shared" si="23"/>
        <v>2040</v>
      </c>
      <c r="L182" s="127"/>
      <c r="M182" s="33">
        <f t="shared" si="22"/>
        <v>2040</v>
      </c>
      <c r="N182" s="70"/>
      <c r="O182" s="77">
        <f t="shared" si="20"/>
        <v>2040</v>
      </c>
      <c r="P182" s="70"/>
      <c r="Q182" s="263">
        <f t="shared" si="21"/>
        <v>2040</v>
      </c>
      <c r="R182" s="263">
        <f>R183</f>
        <v>25.4</v>
      </c>
      <c r="S182" s="263">
        <f t="shared" si="19"/>
        <v>2065.4</v>
      </c>
    </row>
    <row r="183" spans="2:19" ht="25.5">
      <c r="B183" s="36" t="s">
        <v>661</v>
      </c>
      <c r="C183" s="63"/>
      <c r="D183" s="30" t="s">
        <v>374</v>
      </c>
      <c r="E183" s="30" t="s">
        <v>375</v>
      </c>
      <c r="F183" s="30" t="s">
        <v>598</v>
      </c>
      <c r="G183" s="30"/>
      <c r="H183" s="30"/>
      <c r="I183" s="94">
        <f t="shared" si="24"/>
        <v>2040</v>
      </c>
      <c r="J183" s="94"/>
      <c r="K183" s="33">
        <f t="shared" si="23"/>
        <v>2040</v>
      </c>
      <c r="L183" s="127"/>
      <c r="M183" s="33">
        <f t="shared" si="22"/>
        <v>2040</v>
      </c>
      <c r="N183" s="70"/>
      <c r="O183" s="77">
        <f t="shared" si="20"/>
        <v>2040</v>
      </c>
      <c r="P183" s="70"/>
      <c r="Q183" s="263">
        <f t="shared" si="21"/>
        <v>2040</v>
      </c>
      <c r="R183" s="263">
        <f>R184</f>
        <v>25.4</v>
      </c>
      <c r="S183" s="263">
        <f t="shared" si="19"/>
        <v>2065.4</v>
      </c>
    </row>
    <row r="184" spans="2:19" ht="12.75">
      <c r="B184" s="36" t="s">
        <v>532</v>
      </c>
      <c r="C184" s="63"/>
      <c r="D184" s="30" t="s">
        <v>374</v>
      </c>
      <c r="E184" s="30" t="s">
        <v>375</v>
      </c>
      <c r="F184" s="30" t="s">
        <v>598</v>
      </c>
      <c r="G184" s="30" t="s">
        <v>599</v>
      </c>
      <c r="H184" s="30"/>
      <c r="I184" s="94">
        <f t="shared" si="24"/>
        <v>2040</v>
      </c>
      <c r="J184" s="94"/>
      <c r="K184" s="33">
        <f t="shared" si="23"/>
        <v>2040</v>
      </c>
      <c r="L184" s="127"/>
      <c r="M184" s="33">
        <f t="shared" si="22"/>
        <v>2040</v>
      </c>
      <c r="N184" s="70"/>
      <c r="O184" s="77">
        <f t="shared" si="20"/>
        <v>2040</v>
      </c>
      <c r="P184" s="70"/>
      <c r="Q184" s="263">
        <f t="shared" si="21"/>
        <v>2040</v>
      </c>
      <c r="R184" s="263">
        <f>R185</f>
        <v>25.4</v>
      </c>
      <c r="S184" s="263">
        <f t="shared" si="19"/>
        <v>2065.4</v>
      </c>
    </row>
    <row r="185" spans="2:19" ht="12.75">
      <c r="B185" s="36" t="s">
        <v>134</v>
      </c>
      <c r="C185" s="63"/>
      <c r="D185" s="30" t="s">
        <v>374</v>
      </c>
      <c r="E185" s="30" t="s">
        <v>375</v>
      </c>
      <c r="F185" s="30" t="s">
        <v>598</v>
      </c>
      <c r="G185" s="30" t="s">
        <v>133</v>
      </c>
      <c r="H185" s="30"/>
      <c r="I185" s="94">
        <f t="shared" si="24"/>
        <v>2040</v>
      </c>
      <c r="J185" s="94"/>
      <c r="K185" s="33">
        <f t="shared" si="23"/>
        <v>2040</v>
      </c>
      <c r="L185" s="127"/>
      <c r="M185" s="33">
        <f t="shared" si="22"/>
        <v>2040</v>
      </c>
      <c r="N185" s="70"/>
      <c r="O185" s="77">
        <f t="shared" si="20"/>
        <v>2040</v>
      </c>
      <c r="P185" s="70"/>
      <c r="Q185" s="263">
        <f t="shared" si="21"/>
        <v>2040</v>
      </c>
      <c r="R185" s="263">
        <f>R186</f>
        <v>25.4</v>
      </c>
      <c r="S185" s="263">
        <f t="shared" si="19"/>
        <v>2065.4</v>
      </c>
    </row>
    <row r="186" spans="2:19" ht="12.75">
      <c r="B186" s="36" t="s">
        <v>408</v>
      </c>
      <c r="C186" s="69"/>
      <c r="D186" s="30" t="s">
        <v>374</v>
      </c>
      <c r="E186" s="30" t="s">
        <v>375</v>
      </c>
      <c r="F186" s="30" t="s">
        <v>598</v>
      </c>
      <c r="G186" s="30" t="s">
        <v>133</v>
      </c>
      <c r="H186" s="30">
        <v>2</v>
      </c>
      <c r="I186" s="95">
        <v>2040</v>
      </c>
      <c r="J186" s="94"/>
      <c r="K186" s="33">
        <f t="shared" si="23"/>
        <v>2040</v>
      </c>
      <c r="L186" s="127"/>
      <c r="M186" s="33">
        <f t="shared" si="22"/>
        <v>2040</v>
      </c>
      <c r="N186" s="70"/>
      <c r="O186" s="77">
        <f t="shared" si="20"/>
        <v>2040</v>
      </c>
      <c r="P186" s="70"/>
      <c r="Q186" s="263">
        <f t="shared" si="21"/>
        <v>2040</v>
      </c>
      <c r="R186" s="263">
        <v>25.4</v>
      </c>
      <c r="S186" s="263">
        <f t="shared" si="19"/>
        <v>2065.4</v>
      </c>
    </row>
    <row r="187" spans="2:19" ht="12.75">
      <c r="B187" s="36" t="s">
        <v>319</v>
      </c>
      <c r="C187" s="63"/>
      <c r="D187" s="30" t="s">
        <v>374</v>
      </c>
      <c r="E187" s="30" t="s">
        <v>376</v>
      </c>
      <c r="F187" s="30"/>
      <c r="G187" s="30"/>
      <c r="H187" s="30"/>
      <c r="I187" s="95"/>
      <c r="J187" s="94"/>
      <c r="K187" s="33"/>
      <c r="L187" s="127">
        <f>L188</f>
        <v>4880</v>
      </c>
      <c r="M187" s="33">
        <f aca="true" t="shared" si="25" ref="M187:M196">K187+L187</f>
        <v>4880</v>
      </c>
      <c r="N187" s="70">
        <f>N188</f>
        <v>15</v>
      </c>
      <c r="O187" s="77">
        <f t="shared" si="20"/>
        <v>4895</v>
      </c>
      <c r="P187" s="70"/>
      <c r="Q187" s="263">
        <f t="shared" si="21"/>
        <v>4895</v>
      </c>
      <c r="R187" s="263">
        <f>R188</f>
        <v>1002.3</v>
      </c>
      <c r="S187" s="263">
        <f t="shared" si="19"/>
        <v>5897.3</v>
      </c>
    </row>
    <row r="188" spans="2:19" ht="12.75">
      <c r="B188" s="43" t="s">
        <v>409</v>
      </c>
      <c r="C188" s="64"/>
      <c r="D188" s="30" t="s">
        <v>374</v>
      </c>
      <c r="E188" s="30" t="s">
        <v>376</v>
      </c>
      <c r="F188" s="62" t="s">
        <v>410</v>
      </c>
      <c r="G188" s="30"/>
      <c r="H188" s="30"/>
      <c r="I188" s="95"/>
      <c r="J188" s="94"/>
      <c r="K188" s="33"/>
      <c r="L188" s="127">
        <f>L193+L189</f>
        <v>4880</v>
      </c>
      <c r="M188" s="33">
        <f t="shared" si="25"/>
        <v>4880</v>
      </c>
      <c r="N188" s="70">
        <f>N189+N193</f>
        <v>15</v>
      </c>
      <c r="O188" s="77">
        <f t="shared" si="20"/>
        <v>4895</v>
      </c>
      <c r="P188" s="70"/>
      <c r="Q188" s="263">
        <f t="shared" si="21"/>
        <v>4895</v>
      </c>
      <c r="R188" s="263">
        <f>R189+R193</f>
        <v>1002.3</v>
      </c>
      <c r="S188" s="263">
        <f t="shared" si="19"/>
        <v>5897.3</v>
      </c>
    </row>
    <row r="189" spans="2:19" ht="38.25">
      <c r="B189" s="126" t="s">
        <v>112</v>
      </c>
      <c r="C189" s="64"/>
      <c r="D189" s="30" t="s">
        <v>374</v>
      </c>
      <c r="E189" s="30" t="s">
        <v>376</v>
      </c>
      <c r="F189" s="56" t="s">
        <v>111</v>
      </c>
      <c r="G189" s="30"/>
      <c r="H189" s="30"/>
      <c r="I189" s="95"/>
      <c r="J189" s="94"/>
      <c r="K189" s="33"/>
      <c r="L189" s="127">
        <f>L190</f>
        <v>4865</v>
      </c>
      <c r="M189" s="33">
        <f>K189+L189</f>
        <v>4865</v>
      </c>
      <c r="N189" s="70"/>
      <c r="O189" s="77">
        <f t="shared" si="20"/>
        <v>4865</v>
      </c>
      <c r="P189" s="70"/>
      <c r="Q189" s="263">
        <f t="shared" si="21"/>
        <v>4865</v>
      </c>
      <c r="R189" s="263">
        <f>R190</f>
        <v>1002.3</v>
      </c>
      <c r="S189" s="263">
        <f t="shared" si="19"/>
        <v>5867.3</v>
      </c>
    </row>
    <row r="190" spans="2:19" ht="12.75">
      <c r="B190" s="43" t="s">
        <v>532</v>
      </c>
      <c r="C190" s="64"/>
      <c r="D190" s="30" t="s">
        <v>374</v>
      </c>
      <c r="E190" s="30" t="s">
        <v>376</v>
      </c>
      <c r="F190" s="56" t="s">
        <v>111</v>
      </c>
      <c r="G190" s="30" t="s">
        <v>599</v>
      </c>
      <c r="H190" s="30"/>
      <c r="I190" s="95"/>
      <c r="J190" s="94"/>
      <c r="K190" s="33"/>
      <c r="L190" s="127">
        <f>L191</f>
        <v>4865</v>
      </c>
      <c r="M190" s="33">
        <f>K190+L190</f>
        <v>4865</v>
      </c>
      <c r="N190" s="70"/>
      <c r="O190" s="77">
        <f t="shared" si="20"/>
        <v>4865</v>
      </c>
      <c r="P190" s="70"/>
      <c r="Q190" s="263">
        <f t="shared" si="21"/>
        <v>4865</v>
      </c>
      <c r="R190" s="263">
        <f>R191</f>
        <v>1002.3</v>
      </c>
      <c r="S190" s="263">
        <f t="shared" si="19"/>
        <v>5867.3</v>
      </c>
    </row>
    <row r="191" spans="2:19" ht="12.75">
      <c r="B191" s="43" t="s">
        <v>134</v>
      </c>
      <c r="C191" s="64"/>
      <c r="D191" s="30" t="s">
        <v>374</v>
      </c>
      <c r="E191" s="30" t="s">
        <v>376</v>
      </c>
      <c r="F191" s="56" t="s">
        <v>111</v>
      </c>
      <c r="G191" s="30" t="s">
        <v>133</v>
      </c>
      <c r="H191" s="30"/>
      <c r="I191" s="95"/>
      <c r="J191" s="94"/>
      <c r="K191" s="33"/>
      <c r="L191" s="127">
        <f>L192</f>
        <v>4865</v>
      </c>
      <c r="M191" s="33">
        <f>K191+L191</f>
        <v>4865</v>
      </c>
      <c r="N191" s="70"/>
      <c r="O191" s="77">
        <f t="shared" si="20"/>
        <v>4865</v>
      </c>
      <c r="P191" s="70"/>
      <c r="Q191" s="263">
        <f t="shared" si="21"/>
        <v>4865</v>
      </c>
      <c r="R191" s="263">
        <f>R192</f>
        <v>1002.3</v>
      </c>
      <c r="S191" s="263">
        <f t="shared" si="19"/>
        <v>5867.3</v>
      </c>
    </row>
    <row r="192" spans="2:19" ht="12.75">
      <c r="B192" s="43" t="s">
        <v>383</v>
      </c>
      <c r="C192" s="64"/>
      <c r="D192" s="30" t="s">
        <v>374</v>
      </c>
      <c r="E192" s="30" t="s">
        <v>376</v>
      </c>
      <c r="F192" s="56" t="s">
        <v>111</v>
      </c>
      <c r="G192" s="30" t="s">
        <v>133</v>
      </c>
      <c r="H192" s="30" t="s">
        <v>400</v>
      </c>
      <c r="I192" s="95"/>
      <c r="J192" s="94"/>
      <c r="K192" s="33"/>
      <c r="L192" s="127">
        <v>4865</v>
      </c>
      <c r="M192" s="33">
        <f>K192+L192</f>
        <v>4865</v>
      </c>
      <c r="N192" s="70"/>
      <c r="O192" s="77">
        <f t="shared" si="20"/>
        <v>4865</v>
      </c>
      <c r="P192" s="70"/>
      <c r="Q192" s="263">
        <f t="shared" si="21"/>
        <v>4865</v>
      </c>
      <c r="R192" s="263">
        <v>1002.3</v>
      </c>
      <c r="S192" s="263">
        <f t="shared" si="19"/>
        <v>5867.3</v>
      </c>
    </row>
    <row r="193" spans="2:19" ht="12.75">
      <c r="B193" s="43" t="s">
        <v>636</v>
      </c>
      <c r="C193" s="70"/>
      <c r="D193" s="30" t="s">
        <v>374</v>
      </c>
      <c r="E193" s="30" t="s">
        <v>376</v>
      </c>
      <c r="F193" s="44" t="s">
        <v>238</v>
      </c>
      <c r="G193" s="30"/>
      <c r="H193" s="70"/>
      <c r="I193" s="95"/>
      <c r="J193" s="94"/>
      <c r="K193" s="33"/>
      <c r="L193" s="127">
        <f>L194</f>
        <v>15</v>
      </c>
      <c r="M193" s="33">
        <f t="shared" si="25"/>
        <v>15</v>
      </c>
      <c r="N193" s="70">
        <f>N194</f>
        <v>15</v>
      </c>
      <c r="O193" s="77">
        <f t="shared" si="20"/>
        <v>30</v>
      </c>
      <c r="P193" s="70"/>
      <c r="Q193" s="263">
        <f t="shared" si="21"/>
        <v>30</v>
      </c>
      <c r="R193" s="263">
        <f>R194</f>
        <v>0</v>
      </c>
      <c r="S193" s="263">
        <f t="shared" si="19"/>
        <v>30</v>
      </c>
    </row>
    <row r="194" spans="2:19" ht="12.75">
      <c r="B194" s="43" t="s">
        <v>424</v>
      </c>
      <c r="C194" s="70"/>
      <c r="D194" s="30" t="s">
        <v>374</v>
      </c>
      <c r="E194" s="30" t="s">
        <v>376</v>
      </c>
      <c r="F194" s="44" t="s">
        <v>238</v>
      </c>
      <c r="G194" s="30" t="s">
        <v>98</v>
      </c>
      <c r="H194" s="70"/>
      <c r="I194" s="95"/>
      <c r="J194" s="94"/>
      <c r="K194" s="33"/>
      <c r="L194" s="127">
        <f>L195</f>
        <v>15</v>
      </c>
      <c r="M194" s="33">
        <f t="shared" si="25"/>
        <v>15</v>
      </c>
      <c r="N194" s="70">
        <f>N195</f>
        <v>15</v>
      </c>
      <c r="O194" s="77">
        <f t="shared" si="20"/>
        <v>30</v>
      </c>
      <c r="P194" s="70"/>
      <c r="Q194" s="263">
        <f t="shared" si="21"/>
        <v>30</v>
      </c>
      <c r="R194" s="263">
        <f>R195</f>
        <v>0</v>
      </c>
      <c r="S194" s="263">
        <f t="shared" si="19"/>
        <v>30</v>
      </c>
    </row>
    <row r="195" spans="2:19" ht="12.75">
      <c r="B195" s="43" t="s">
        <v>251</v>
      </c>
      <c r="C195" s="70"/>
      <c r="D195" s="30" t="s">
        <v>374</v>
      </c>
      <c r="E195" s="30" t="s">
        <v>376</v>
      </c>
      <c r="F195" s="44" t="s">
        <v>238</v>
      </c>
      <c r="G195" s="30" t="s">
        <v>252</v>
      </c>
      <c r="H195" s="70"/>
      <c r="I195" s="95"/>
      <c r="J195" s="94"/>
      <c r="K195" s="33"/>
      <c r="L195" s="127">
        <f>L196</f>
        <v>15</v>
      </c>
      <c r="M195" s="33">
        <f t="shared" si="25"/>
        <v>15</v>
      </c>
      <c r="N195" s="70">
        <f>N196</f>
        <v>15</v>
      </c>
      <c r="O195" s="77">
        <f t="shared" si="20"/>
        <v>30</v>
      </c>
      <c r="P195" s="70"/>
      <c r="Q195" s="263">
        <f t="shared" si="21"/>
        <v>30</v>
      </c>
      <c r="R195" s="263">
        <f>R196</f>
        <v>0</v>
      </c>
      <c r="S195" s="263">
        <f t="shared" si="19"/>
        <v>30</v>
      </c>
    </row>
    <row r="196" spans="2:19" ht="12.75">
      <c r="B196" s="36" t="s">
        <v>408</v>
      </c>
      <c r="C196" s="70"/>
      <c r="D196" s="30" t="s">
        <v>374</v>
      </c>
      <c r="E196" s="30" t="s">
        <v>376</v>
      </c>
      <c r="F196" s="44" t="s">
        <v>238</v>
      </c>
      <c r="G196" s="30" t="s">
        <v>252</v>
      </c>
      <c r="H196" s="132">
        <v>2</v>
      </c>
      <c r="I196" s="95"/>
      <c r="J196" s="94"/>
      <c r="K196" s="33"/>
      <c r="L196" s="127">
        <v>15</v>
      </c>
      <c r="M196" s="33">
        <f t="shared" si="25"/>
        <v>15</v>
      </c>
      <c r="N196" s="70">
        <v>15</v>
      </c>
      <c r="O196" s="77">
        <f t="shared" si="20"/>
        <v>30</v>
      </c>
      <c r="P196" s="70"/>
      <c r="Q196" s="263">
        <f t="shared" si="21"/>
        <v>30</v>
      </c>
      <c r="R196" s="263">
        <v>0</v>
      </c>
      <c r="S196" s="263">
        <f t="shared" si="19"/>
        <v>30</v>
      </c>
    </row>
    <row r="197" spans="2:19" ht="12.75">
      <c r="B197" s="49" t="s">
        <v>79</v>
      </c>
      <c r="C197" s="65" t="s">
        <v>80</v>
      </c>
      <c r="D197" s="30"/>
      <c r="E197" s="30"/>
      <c r="F197" s="30"/>
      <c r="G197" s="30"/>
      <c r="H197" s="30"/>
      <c r="I197" s="93">
        <f>I199</f>
        <v>1506.6</v>
      </c>
      <c r="J197" s="93">
        <f>J199</f>
        <v>38.2</v>
      </c>
      <c r="K197" s="31">
        <f t="shared" si="23"/>
        <v>1544.8</v>
      </c>
      <c r="L197" s="129"/>
      <c r="M197" s="31">
        <f t="shared" si="22"/>
        <v>1544.8</v>
      </c>
      <c r="N197" s="86">
        <f>N199</f>
        <v>0</v>
      </c>
      <c r="O197" s="85">
        <f t="shared" si="20"/>
        <v>1544.8</v>
      </c>
      <c r="P197" s="86">
        <f>P199</f>
        <v>337.5</v>
      </c>
      <c r="Q197" s="262">
        <f t="shared" si="21"/>
        <v>1882.3</v>
      </c>
      <c r="R197" s="262">
        <f>R199</f>
        <v>278.6</v>
      </c>
      <c r="S197" s="262">
        <f t="shared" si="19"/>
        <v>2160.9</v>
      </c>
    </row>
    <row r="198" spans="2:19" ht="12.75">
      <c r="B198" s="43" t="s">
        <v>408</v>
      </c>
      <c r="C198" s="60"/>
      <c r="D198" s="29"/>
      <c r="E198" s="30"/>
      <c r="F198" s="30"/>
      <c r="G198" s="30"/>
      <c r="H198" s="19">
        <v>2</v>
      </c>
      <c r="I198" s="94">
        <f>I205+I211+I215+I218+I227+I230+I233+I239</f>
        <v>1506.6</v>
      </c>
      <c r="J198" s="94">
        <f>J205+J211+J215+J218+J221+J227</f>
        <v>38.199999999999996</v>
      </c>
      <c r="K198" s="33">
        <f t="shared" si="23"/>
        <v>1544.8</v>
      </c>
      <c r="L198" s="127"/>
      <c r="M198" s="33">
        <f t="shared" si="22"/>
        <v>1544.8</v>
      </c>
      <c r="N198" s="70">
        <f>N205+N211+N215+N218+N221+N227+N230+N233+N239</f>
        <v>0</v>
      </c>
      <c r="O198" s="77">
        <f t="shared" si="20"/>
        <v>1544.8</v>
      </c>
      <c r="P198" s="70">
        <f>P205+P211+P215+P218+P221+P227+P230+P233+P239</f>
        <v>337.5</v>
      </c>
      <c r="Q198" s="263">
        <f t="shared" si="21"/>
        <v>1882.3</v>
      </c>
      <c r="R198" s="263">
        <f>R205+R211+R215+R218+R221+R227+R230+R233+R239</f>
        <v>278.6</v>
      </c>
      <c r="S198" s="263">
        <f t="shared" si="19"/>
        <v>2160.9</v>
      </c>
    </row>
    <row r="199" spans="2:19" ht="12.75">
      <c r="B199" s="36" t="s">
        <v>304</v>
      </c>
      <c r="C199" s="60"/>
      <c r="D199" s="30" t="s">
        <v>346</v>
      </c>
      <c r="E199" s="30"/>
      <c r="F199" s="30"/>
      <c r="G199" s="30"/>
      <c r="H199" s="19"/>
      <c r="I199" s="94">
        <f>I200+I206+I222+I234</f>
        <v>1506.6</v>
      </c>
      <c r="J199" s="94">
        <f>J200+J206+J222+J234</f>
        <v>38.2</v>
      </c>
      <c r="K199" s="33">
        <f t="shared" si="23"/>
        <v>1544.8</v>
      </c>
      <c r="L199" s="127"/>
      <c r="M199" s="33">
        <f t="shared" si="22"/>
        <v>1544.8</v>
      </c>
      <c r="N199" s="70">
        <f>N200+N206+N222+N234</f>
        <v>0</v>
      </c>
      <c r="O199" s="77">
        <f t="shared" si="20"/>
        <v>1544.8</v>
      </c>
      <c r="P199" s="70">
        <f>P200+P206+P222+P234</f>
        <v>337.5</v>
      </c>
      <c r="Q199" s="263">
        <f t="shared" si="21"/>
        <v>1882.3</v>
      </c>
      <c r="R199" s="263">
        <f>R200+R206+R222+R234</f>
        <v>278.6</v>
      </c>
      <c r="S199" s="263">
        <f t="shared" si="19"/>
        <v>2160.9</v>
      </c>
    </row>
    <row r="200" spans="2:19" ht="12.75">
      <c r="B200" s="36" t="s">
        <v>32</v>
      </c>
      <c r="C200" s="63"/>
      <c r="D200" s="30" t="s">
        <v>346</v>
      </c>
      <c r="E200" s="30" t="s">
        <v>347</v>
      </c>
      <c r="F200" s="30"/>
      <c r="G200" s="30"/>
      <c r="H200" s="30"/>
      <c r="I200" s="94">
        <f aca="true" t="shared" si="26" ref="I200:J204">I201</f>
        <v>807.6</v>
      </c>
      <c r="J200" s="94">
        <f t="shared" si="26"/>
        <v>21.2</v>
      </c>
      <c r="K200" s="33">
        <f t="shared" si="23"/>
        <v>828.8000000000001</v>
      </c>
      <c r="L200" s="127"/>
      <c r="M200" s="33">
        <f t="shared" si="22"/>
        <v>828.8000000000001</v>
      </c>
      <c r="N200" s="70"/>
      <c r="O200" s="77">
        <f t="shared" si="20"/>
        <v>828.8000000000001</v>
      </c>
      <c r="P200" s="70">
        <f>P201</f>
        <v>286.4</v>
      </c>
      <c r="Q200" s="263">
        <f t="shared" si="21"/>
        <v>1115.2</v>
      </c>
      <c r="R200" s="263">
        <f>R201</f>
        <v>125.2</v>
      </c>
      <c r="S200" s="263">
        <f t="shared" si="19"/>
        <v>1240.4</v>
      </c>
    </row>
    <row r="201" spans="2:19" ht="12.75">
      <c r="B201" s="43" t="s">
        <v>409</v>
      </c>
      <c r="C201" s="64"/>
      <c r="D201" s="30" t="s">
        <v>346</v>
      </c>
      <c r="E201" s="30" t="s">
        <v>347</v>
      </c>
      <c r="F201" s="30" t="s">
        <v>410</v>
      </c>
      <c r="G201" s="30"/>
      <c r="H201" s="30"/>
      <c r="I201" s="94">
        <f t="shared" si="26"/>
        <v>807.6</v>
      </c>
      <c r="J201" s="94">
        <f t="shared" si="26"/>
        <v>21.2</v>
      </c>
      <c r="K201" s="33">
        <f t="shared" si="23"/>
        <v>828.8000000000001</v>
      </c>
      <c r="L201" s="127"/>
      <c r="M201" s="33">
        <f t="shared" si="22"/>
        <v>828.8000000000001</v>
      </c>
      <c r="N201" s="70"/>
      <c r="O201" s="77">
        <f t="shared" si="20"/>
        <v>828.8000000000001</v>
      </c>
      <c r="P201" s="70">
        <f>P202</f>
        <v>286.4</v>
      </c>
      <c r="Q201" s="263">
        <f t="shared" si="21"/>
        <v>1115.2</v>
      </c>
      <c r="R201" s="263">
        <f>R202</f>
        <v>125.2</v>
      </c>
      <c r="S201" s="263">
        <f t="shared" si="19"/>
        <v>1240.4</v>
      </c>
    </row>
    <row r="202" spans="2:19" ht="12.75">
      <c r="B202" s="36" t="s">
        <v>634</v>
      </c>
      <c r="C202" s="63"/>
      <c r="D202" s="30" t="s">
        <v>346</v>
      </c>
      <c r="E202" s="30" t="s">
        <v>347</v>
      </c>
      <c r="F202" s="30" t="s">
        <v>411</v>
      </c>
      <c r="G202" s="30"/>
      <c r="H202" s="30"/>
      <c r="I202" s="94">
        <f t="shared" si="26"/>
        <v>807.6</v>
      </c>
      <c r="J202" s="94">
        <f t="shared" si="26"/>
        <v>21.2</v>
      </c>
      <c r="K202" s="33">
        <f t="shared" si="23"/>
        <v>828.8000000000001</v>
      </c>
      <c r="L202" s="127"/>
      <c r="M202" s="33">
        <f t="shared" si="22"/>
        <v>828.8000000000001</v>
      </c>
      <c r="N202" s="70"/>
      <c r="O202" s="77">
        <f t="shared" si="20"/>
        <v>828.8000000000001</v>
      </c>
      <c r="P202" s="70">
        <f>P203</f>
        <v>286.4</v>
      </c>
      <c r="Q202" s="263">
        <f t="shared" si="21"/>
        <v>1115.2</v>
      </c>
      <c r="R202" s="263">
        <f>R203</f>
        <v>125.2</v>
      </c>
      <c r="S202" s="263">
        <f t="shared" si="19"/>
        <v>1240.4</v>
      </c>
    </row>
    <row r="203" spans="2:19" ht="25.5">
      <c r="B203" s="36" t="s">
        <v>412</v>
      </c>
      <c r="C203" s="63"/>
      <c r="D203" s="30" t="s">
        <v>346</v>
      </c>
      <c r="E203" s="30" t="s">
        <v>347</v>
      </c>
      <c r="F203" s="30" t="s">
        <v>411</v>
      </c>
      <c r="G203" s="30" t="s">
        <v>214</v>
      </c>
      <c r="H203" s="30"/>
      <c r="I203" s="94">
        <f t="shared" si="26"/>
        <v>807.6</v>
      </c>
      <c r="J203" s="94">
        <f t="shared" si="26"/>
        <v>21.2</v>
      </c>
      <c r="K203" s="33">
        <f t="shared" si="23"/>
        <v>828.8000000000001</v>
      </c>
      <c r="L203" s="127"/>
      <c r="M203" s="33">
        <f t="shared" si="22"/>
        <v>828.8000000000001</v>
      </c>
      <c r="N203" s="70"/>
      <c r="O203" s="77">
        <f t="shared" si="20"/>
        <v>828.8000000000001</v>
      </c>
      <c r="P203" s="70">
        <f>P204</f>
        <v>286.4</v>
      </c>
      <c r="Q203" s="263">
        <f t="shared" si="21"/>
        <v>1115.2</v>
      </c>
      <c r="R203" s="263">
        <f>R204</f>
        <v>125.2</v>
      </c>
      <c r="S203" s="263">
        <f t="shared" si="19"/>
        <v>1240.4</v>
      </c>
    </row>
    <row r="204" spans="2:19" ht="12.75">
      <c r="B204" s="36" t="s">
        <v>413</v>
      </c>
      <c r="C204" s="63"/>
      <c r="D204" s="30" t="s">
        <v>346</v>
      </c>
      <c r="E204" s="30" t="s">
        <v>347</v>
      </c>
      <c r="F204" s="30" t="s">
        <v>411</v>
      </c>
      <c r="G204" s="30" t="s">
        <v>414</v>
      </c>
      <c r="H204" s="30"/>
      <c r="I204" s="94">
        <f t="shared" si="26"/>
        <v>807.6</v>
      </c>
      <c r="J204" s="94">
        <f t="shared" si="26"/>
        <v>21.2</v>
      </c>
      <c r="K204" s="33">
        <f t="shared" si="23"/>
        <v>828.8000000000001</v>
      </c>
      <c r="L204" s="127"/>
      <c r="M204" s="33">
        <f t="shared" si="22"/>
        <v>828.8000000000001</v>
      </c>
      <c r="N204" s="70"/>
      <c r="O204" s="77">
        <f t="shared" si="20"/>
        <v>828.8000000000001</v>
      </c>
      <c r="P204" s="70">
        <f>P205</f>
        <v>286.4</v>
      </c>
      <c r="Q204" s="263">
        <f t="shared" si="21"/>
        <v>1115.2</v>
      </c>
      <c r="R204" s="263">
        <f>R205</f>
        <v>125.2</v>
      </c>
      <c r="S204" s="263">
        <f t="shared" si="19"/>
        <v>1240.4</v>
      </c>
    </row>
    <row r="205" spans="2:19" ht="12.75">
      <c r="B205" s="36" t="s">
        <v>408</v>
      </c>
      <c r="C205" s="63"/>
      <c r="D205" s="30" t="s">
        <v>346</v>
      </c>
      <c r="E205" s="30" t="s">
        <v>347</v>
      </c>
      <c r="F205" s="30" t="s">
        <v>411</v>
      </c>
      <c r="G205" s="30" t="s">
        <v>414</v>
      </c>
      <c r="H205" s="30">
        <v>2</v>
      </c>
      <c r="I205" s="94">
        <v>807.6</v>
      </c>
      <c r="J205" s="94">
        <v>21.2</v>
      </c>
      <c r="K205" s="33">
        <f t="shared" si="23"/>
        <v>828.8000000000001</v>
      </c>
      <c r="L205" s="127"/>
      <c r="M205" s="33">
        <f t="shared" si="22"/>
        <v>828.8000000000001</v>
      </c>
      <c r="N205" s="70"/>
      <c r="O205" s="77">
        <f t="shared" si="20"/>
        <v>828.8000000000001</v>
      </c>
      <c r="P205" s="70">
        <v>286.4</v>
      </c>
      <c r="Q205" s="263">
        <f t="shared" si="21"/>
        <v>1115.2</v>
      </c>
      <c r="R205" s="263">
        <v>125.2</v>
      </c>
      <c r="S205" s="263">
        <f aca="true" t="shared" si="27" ref="S205:S268">Q205+R205</f>
        <v>1240.4</v>
      </c>
    </row>
    <row r="206" spans="2:19" ht="25.5">
      <c r="B206" s="43" t="s">
        <v>415</v>
      </c>
      <c r="C206" s="61"/>
      <c r="D206" s="30" t="s">
        <v>346</v>
      </c>
      <c r="E206" s="30" t="s">
        <v>348</v>
      </c>
      <c r="F206" s="62"/>
      <c r="G206" s="30"/>
      <c r="H206" s="30"/>
      <c r="I206" s="94">
        <f>I207</f>
        <v>330.6</v>
      </c>
      <c r="J206" s="94">
        <f>J207</f>
        <v>8.600000000000001</v>
      </c>
      <c r="K206" s="33">
        <f t="shared" si="23"/>
        <v>339.20000000000005</v>
      </c>
      <c r="L206" s="127"/>
      <c r="M206" s="33">
        <f t="shared" si="22"/>
        <v>339.20000000000005</v>
      </c>
      <c r="N206" s="70">
        <f>N207</f>
        <v>-3</v>
      </c>
      <c r="O206" s="77">
        <f t="shared" si="20"/>
        <v>336.20000000000005</v>
      </c>
      <c r="P206" s="70"/>
      <c r="Q206" s="263">
        <f t="shared" si="21"/>
        <v>336.20000000000005</v>
      </c>
      <c r="R206" s="263">
        <f>R207</f>
        <v>88.8</v>
      </c>
      <c r="S206" s="263">
        <f t="shared" si="27"/>
        <v>425.00000000000006</v>
      </c>
    </row>
    <row r="207" spans="2:19" ht="12.75">
      <c r="B207" s="43" t="s">
        <v>409</v>
      </c>
      <c r="C207" s="61"/>
      <c r="D207" s="30" t="s">
        <v>346</v>
      </c>
      <c r="E207" s="30" t="s">
        <v>348</v>
      </c>
      <c r="F207" s="62" t="s">
        <v>410</v>
      </c>
      <c r="G207" s="30"/>
      <c r="H207" s="30"/>
      <c r="I207" s="94">
        <f>I208+I212</f>
        <v>330.6</v>
      </c>
      <c r="J207" s="94">
        <f>J208+J212</f>
        <v>8.600000000000001</v>
      </c>
      <c r="K207" s="33">
        <f t="shared" si="23"/>
        <v>339.20000000000005</v>
      </c>
      <c r="L207" s="127"/>
      <c r="M207" s="33">
        <f t="shared" si="22"/>
        <v>339.20000000000005</v>
      </c>
      <c r="N207" s="70">
        <f>N208+N212</f>
        <v>-3</v>
      </c>
      <c r="O207" s="77">
        <f t="shared" si="20"/>
        <v>336.20000000000005</v>
      </c>
      <c r="P207" s="70"/>
      <c r="Q207" s="263">
        <f t="shared" si="21"/>
        <v>336.20000000000005</v>
      </c>
      <c r="R207" s="263">
        <f>R208+R212</f>
        <v>88.8</v>
      </c>
      <c r="S207" s="263">
        <f t="shared" si="27"/>
        <v>425.00000000000006</v>
      </c>
    </row>
    <row r="208" spans="2:19" ht="12.75">
      <c r="B208" s="36" t="s">
        <v>276</v>
      </c>
      <c r="C208" s="63"/>
      <c r="D208" s="30" t="s">
        <v>346</v>
      </c>
      <c r="E208" s="30" t="s">
        <v>348</v>
      </c>
      <c r="F208" s="62" t="s">
        <v>416</v>
      </c>
      <c r="G208" s="30"/>
      <c r="H208" s="30"/>
      <c r="I208" s="94">
        <f aca="true" t="shared" si="28" ref="I208:J210">I209</f>
        <v>76.2</v>
      </c>
      <c r="J208" s="94">
        <f t="shared" si="28"/>
        <v>2.2</v>
      </c>
      <c r="K208" s="33">
        <f t="shared" si="23"/>
        <v>78.4</v>
      </c>
      <c r="L208" s="127"/>
      <c r="M208" s="33">
        <f t="shared" si="22"/>
        <v>78.4</v>
      </c>
      <c r="N208" s="70"/>
      <c r="O208" s="77">
        <f t="shared" si="20"/>
        <v>78.4</v>
      </c>
      <c r="P208" s="70"/>
      <c r="Q208" s="263">
        <f t="shared" si="21"/>
        <v>78.4</v>
      </c>
      <c r="R208" s="263">
        <f>R209</f>
        <v>41.5</v>
      </c>
      <c r="S208" s="263">
        <f t="shared" si="27"/>
        <v>119.9</v>
      </c>
    </row>
    <row r="209" spans="2:19" ht="25.5">
      <c r="B209" s="36" t="s">
        <v>412</v>
      </c>
      <c r="C209" s="63"/>
      <c r="D209" s="30" t="s">
        <v>346</v>
      </c>
      <c r="E209" s="30" t="s">
        <v>348</v>
      </c>
      <c r="F209" s="62" t="s">
        <v>416</v>
      </c>
      <c r="G209" s="30" t="s">
        <v>214</v>
      </c>
      <c r="H209" s="30"/>
      <c r="I209" s="94">
        <f t="shared" si="28"/>
        <v>76.2</v>
      </c>
      <c r="J209" s="94">
        <f t="shared" si="28"/>
        <v>2.2</v>
      </c>
      <c r="K209" s="33">
        <f t="shared" si="23"/>
        <v>78.4</v>
      </c>
      <c r="L209" s="127"/>
      <c r="M209" s="33">
        <f t="shared" si="22"/>
        <v>78.4</v>
      </c>
      <c r="N209" s="70"/>
      <c r="O209" s="77">
        <f t="shared" si="20"/>
        <v>78.4</v>
      </c>
      <c r="P209" s="70"/>
      <c r="Q209" s="263">
        <f t="shared" si="21"/>
        <v>78.4</v>
      </c>
      <c r="R209" s="263">
        <f>R210</f>
        <v>41.5</v>
      </c>
      <c r="S209" s="263">
        <f t="shared" si="27"/>
        <v>119.9</v>
      </c>
    </row>
    <row r="210" spans="2:19" ht="12.75">
      <c r="B210" s="36" t="s">
        <v>413</v>
      </c>
      <c r="C210" s="63"/>
      <c r="D210" s="30" t="s">
        <v>346</v>
      </c>
      <c r="E210" s="30" t="s">
        <v>348</v>
      </c>
      <c r="F210" s="62" t="s">
        <v>416</v>
      </c>
      <c r="G210" s="30" t="s">
        <v>414</v>
      </c>
      <c r="H210" s="30"/>
      <c r="I210" s="94">
        <f t="shared" si="28"/>
        <v>76.2</v>
      </c>
      <c r="J210" s="94">
        <f t="shared" si="28"/>
        <v>2.2</v>
      </c>
      <c r="K210" s="33">
        <f t="shared" si="23"/>
        <v>78.4</v>
      </c>
      <c r="L210" s="127"/>
      <c r="M210" s="33">
        <f t="shared" si="22"/>
        <v>78.4</v>
      </c>
      <c r="N210" s="70"/>
      <c r="O210" s="77">
        <f t="shared" si="20"/>
        <v>78.4</v>
      </c>
      <c r="P210" s="70"/>
      <c r="Q210" s="263">
        <f t="shared" si="21"/>
        <v>78.4</v>
      </c>
      <c r="R210" s="263">
        <f>R211</f>
        <v>41.5</v>
      </c>
      <c r="S210" s="263">
        <f t="shared" si="27"/>
        <v>119.9</v>
      </c>
    </row>
    <row r="211" spans="2:19" ht="12.75">
      <c r="B211" s="36" t="s">
        <v>408</v>
      </c>
      <c r="C211" s="63"/>
      <c r="D211" s="30" t="s">
        <v>346</v>
      </c>
      <c r="E211" s="30" t="s">
        <v>348</v>
      </c>
      <c r="F211" s="62" t="s">
        <v>416</v>
      </c>
      <c r="G211" s="30" t="s">
        <v>414</v>
      </c>
      <c r="H211" s="30">
        <v>2</v>
      </c>
      <c r="I211" s="94">
        <v>76.2</v>
      </c>
      <c r="J211" s="94">
        <v>2.2</v>
      </c>
      <c r="K211" s="33">
        <f t="shared" si="23"/>
        <v>78.4</v>
      </c>
      <c r="L211" s="127"/>
      <c r="M211" s="33">
        <f t="shared" si="22"/>
        <v>78.4</v>
      </c>
      <c r="N211" s="70"/>
      <c r="O211" s="77">
        <f t="shared" si="20"/>
        <v>78.4</v>
      </c>
      <c r="P211" s="70"/>
      <c r="Q211" s="263">
        <f t="shared" si="21"/>
        <v>78.4</v>
      </c>
      <c r="R211" s="263">
        <v>41.5</v>
      </c>
      <c r="S211" s="263">
        <f t="shared" si="27"/>
        <v>119.9</v>
      </c>
    </row>
    <row r="212" spans="2:19" ht="12.75">
      <c r="B212" s="36" t="s">
        <v>417</v>
      </c>
      <c r="C212" s="63"/>
      <c r="D212" s="30" t="s">
        <v>346</v>
      </c>
      <c r="E212" s="30" t="s">
        <v>348</v>
      </c>
      <c r="F212" s="62" t="s">
        <v>418</v>
      </c>
      <c r="G212" s="30"/>
      <c r="H212" s="30"/>
      <c r="I212" s="94">
        <f>I213+I216</f>
        <v>254.4</v>
      </c>
      <c r="J212" s="94">
        <f>J213+J216+J220</f>
        <v>6.4</v>
      </c>
      <c r="K212" s="33">
        <f t="shared" si="23"/>
        <v>260.8</v>
      </c>
      <c r="L212" s="127"/>
      <c r="M212" s="33">
        <f t="shared" si="22"/>
        <v>260.8</v>
      </c>
      <c r="N212" s="70">
        <f>N213+N216+N219</f>
        <v>-3</v>
      </c>
      <c r="O212" s="77">
        <f aca="true" t="shared" si="29" ref="O212:O275">M212+N212</f>
        <v>257.8</v>
      </c>
      <c r="P212" s="70">
        <f>P216+P219</f>
        <v>0</v>
      </c>
      <c r="Q212" s="263">
        <f t="shared" si="21"/>
        <v>257.8</v>
      </c>
      <c r="R212" s="263">
        <f>R213+R216+R219</f>
        <v>47.3</v>
      </c>
      <c r="S212" s="263">
        <f t="shared" si="27"/>
        <v>305.1</v>
      </c>
    </row>
    <row r="213" spans="2:19" ht="25.5">
      <c r="B213" s="36" t="s">
        <v>412</v>
      </c>
      <c r="C213" s="63"/>
      <c r="D213" s="30" t="s">
        <v>346</v>
      </c>
      <c r="E213" s="30" t="s">
        <v>348</v>
      </c>
      <c r="F213" s="62" t="s">
        <v>418</v>
      </c>
      <c r="G213" s="30" t="s">
        <v>214</v>
      </c>
      <c r="H213" s="30"/>
      <c r="I213" s="94">
        <f>I214</f>
        <v>235.9</v>
      </c>
      <c r="J213" s="94">
        <f>J214</f>
        <v>6.4</v>
      </c>
      <c r="K213" s="33">
        <f t="shared" si="23"/>
        <v>242.3</v>
      </c>
      <c r="L213" s="127"/>
      <c r="M213" s="33">
        <f t="shared" si="22"/>
        <v>242.3</v>
      </c>
      <c r="N213" s="70"/>
      <c r="O213" s="77">
        <f t="shared" si="29"/>
        <v>242.3</v>
      </c>
      <c r="P213" s="70"/>
      <c r="Q213" s="263">
        <f aca="true" t="shared" si="30" ref="Q213:Q276">O213+P213</f>
        <v>242.3</v>
      </c>
      <c r="R213" s="263">
        <f>R214</f>
        <v>53.8</v>
      </c>
      <c r="S213" s="263">
        <f t="shared" si="27"/>
        <v>296.1</v>
      </c>
    </row>
    <row r="214" spans="2:19" ht="12.75">
      <c r="B214" s="36" t="s">
        <v>413</v>
      </c>
      <c r="C214" s="63"/>
      <c r="D214" s="30" t="s">
        <v>346</v>
      </c>
      <c r="E214" s="30" t="s">
        <v>348</v>
      </c>
      <c r="F214" s="62" t="s">
        <v>418</v>
      </c>
      <c r="G214" s="30" t="s">
        <v>414</v>
      </c>
      <c r="H214" s="30"/>
      <c r="I214" s="94">
        <f>I215</f>
        <v>235.9</v>
      </c>
      <c r="J214" s="94">
        <f>J215</f>
        <v>6.4</v>
      </c>
      <c r="K214" s="33">
        <f t="shared" si="23"/>
        <v>242.3</v>
      </c>
      <c r="L214" s="127"/>
      <c r="M214" s="33">
        <f t="shared" si="22"/>
        <v>242.3</v>
      </c>
      <c r="N214" s="70"/>
      <c r="O214" s="77">
        <f t="shared" si="29"/>
        <v>242.3</v>
      </c>
      <c r="P214" s="70"/>
      <c r="Q214" s="263">
        <f t="shared" si="30"/>
        <v>242.3</v>
      </c>
      <c r="R214" s="263">
        <f>R215</f>
        <v>53.8</v>
      </c>
      <c r="S214" s="263">
        <f t="shared" si="27"/>
        <v>296.1</v>
      </c>
    </row>
    <row r="215" spans="2:19" ht="12.75">
      <c r="B215" s="36" t="s">
        <v>408</v>
      </c>
      <c r="C215" s="63"/>
      <c r="D215" s="30" t="s">
        <v>346</v>
      </c>
      <c r="E215" s="30" t="s">
        <v>348</v>
      </c>
      <c r="F215" s="62" t="s">
        <v>418</v>
      </c>
      <c r="G215" s="30" t="s">
        <v>414</v>
      </c>
      <c r="H215" s="30">
        <v>2</v>
      </c>
      <c r="I215" s="94">
        <v>235.9</v>
      </c>
      <c r="J215" s="94">
        <v>6.4</v>
      </c>
      <c r="K215" s="33">
        <f t="shared" si="23"/>
        <v>242.3</v>
      </c>
      <c r="L215" s="127"/>
      <c r="M215" s="33">
        <f t="shared" si="22"/>
        <v>242.3</v>
      </c>
      <c r="N215" s="70"/>
      <c r="O215" s="77">
        <f t="shared" si="29"/>
        <v>242.3</v>
      </c>
      <c r="P215" s="70"/>
      <c r="Q215" s="263">
        <f t="shared" si="30"/>
        <v>242.3</v>
      </c>
      <c r="R215" s="263">
        <v>53.8</v>
      </c>
      <c r="S215" s="263">
        <f t="shared" si="27"/>
        <v>296.1</v>
      </c>
    </row>
    <row r="216" spans="2:19" ht="12.75">
      <c r="B216" s="43" t="s">
        <v>419</v>
      </c>
      <c r="C216" s="61"/>
      <c r="D216" s="30" t="s">
        <v>346</v>
      </c>
      <c r="E216" s="30" t="s">
        <v>348</v>
      </c>
      <c r="F216" s="62" t="s">
        <v>418</v>
      </c>
      <c r="G216" s="30" t="s">
        <v>420</v>
      </c>
      <c r="H216" s="30"/>
      <c r="I216" s="94">
        <f>I217</f>
        <v>18.5</v>
      </c>
      <c r="J216" s="94">
        <f>J217</f>
        <v>-1</v>
      </c>
      <c r="K216" s="33">
        <f t="shared" si="23"/>
        <v>17.5</v>
      </c>
      <c r="L216" s="127"/>
      <c r="M216" s="33">
        <f t="shared" si="22"/>
        <v>17.5</v>
      </c>
      <c r="N216" s="70">
        <f>N217</f>
        <v>-3.7</v>
      </c>
      <c r="O216" s="77">
        <f t="shared" si="29"/>
        <v>13.8</v>
      </c>
      <c r="P216" s="70">
        <f>P217</f>
        <v>-3</v>
      </c>
      <c r="Q216" s="263">
        <f t="shared" si="30"/>
        <v>10.8</v>
      </c>
      <c r="R216" s="263">
        <f>R217</f>
        <v>-6.3</v>
      </c>
      <c r="S216" s="263">
        <f t="shared" si="27"/>
        <v>4.500000000000001</v>
      </c>
    </row>
    <row r="217" spans="2:19" ht="12.75">
      <c r="B217" s="43" t="s">
        <v>421</v>
      </c>
      <c r="C217" s="61"/>
      <c r="D217" s="30" t="s">
        <v>346</v>
      </c>
      <c r="E217" s="30" t="s">
        <v>348</v>
      </c>
      <c r="F217" s="62" t="s">
        <v>418</v>
      </c>
      <c r="G217" s="30" t="s">
        <v>422</v>
      </c>
      <c r="H217" s="30"/>
      <c r="I217" s="94">
        <f>I218</f>
        <v>18.5</v>
      </c>
      <c r="J217" s="94">
        <f>J218</f>
        <v>-1</v>
      </c>
      <c r="K217" s="33">
        <f t="shared" si="23"/>
        <v>17.5</v>
      </c>
      <c r="L217" s="127"/>
      <c r="M217" s="33">
        <f t="shared" si="22"/>
        <v>17.5</v>
      </c>
      <c r="N217" s="70">
        <f>N218</f>
        <v>-3.7</v>
      </c>
      <c r="O217" s="77">
        <f t="shared" si="29"/>
        <v>13.8</v>
      </c>
      <c r="P217" s="70">
        <f>P218</f>
        <v>-3</v>
      </c>
      <c r="Q217" s="263">
        <f t="shared" si="30"/>
        <v>10.8</v>
      </c>
      <c r="R217" s="263">
        <f>R218</f>
        <v>-6.3</v>
      </c>
      <c r="S217" s="263">
        <f t="shared" si="27"/>
        <v>4.500000000000001</v>
      </c>
    </row>
    <row r="218" spans="2:19" ht="12.75">
      <c r="B218" s="36" t="s">
        <v>408</v>
      </c>
      <c r="C218" s="63"/>
      <c r="D218" s="30" t="s">
        <v>346</v>
      </c>
      <c r="E218" s="30" t="s">
        <v>348</v>
      </c>
      <c r="F218" s="62" t="s">
        <v>418</v>
      </c>
      <c r="G218" s="30" t="s">
        <v>422</v>
      </c>
      <c r="H218" s="30">
        <v>2</v>
      </c>
      <c r="I218" s="94">
        <v>18.5</v>
      </c>
      <c r="J218" s="94">
        <v>-1</v>
      </c>
      <c r="K218" s="33">
        <f t="shared" si="23"/>
        <v>17.5</v>
      </c>
      <c r="L218" s="127"/>
      <c r="M218" s="33">
        <f t="shared" si="22"/>
        <v>17.5</v>
      </c>
      <c r="N218" s="70">
        <v>-3.7</v>
      </c>
      <c r="O218" s="77">
        <f t="shared" si="29"/>
        <v>13.8</v>
      </c>
      <c r="P218" s="70">
        <v>-3</v>
      </c>
      <c r="Q218" s="263">
        <f t="shared" si="30"/>
        <v>10.8</v>
      </c>
      <c r="R218" s="263">
        <v>-6.3</v>
      </c>
      <c r="S218" s="263">
        <f t="shared" si="27"/>
        <v>4.500000000000001</v>
      </c>
    </row>
    <row r="219" spans="2:19" ht="12.75">
      <c r="B219" s="43" t="s">
        <v>424</v>
      </c>
      <c r="C219" s="63"/>
      <c r="D219" s="30" t="s">
        <v>346</v>
      </c>
      <c r="E219" s="30" t="s">
        <v>348</v>
      </c>
      <c r="F219" s="62" t="s">
        <v>418</v>
      </c>
      <c r="G219" s="30" t="s">
        <v>98</v>
      </c>
      <c r="H219" s="30"/>
      <c r="I219" s="94"/>
      <c r="J219" s="94">
        <f>J220</f>
        <v>1</v>
      </c>
      <c r="K219" s="33">
        <f t="shared" si="23"/>
        <v>1</v>
      </c>
      <c r="L219" s="127"/>
      <c r="M219" s="33">
        <f t="shared" si="22"/>
        <v>1</v>
      </c>
      <c r="N219" s="70">
        <f>N220</f>
        <v>0.7</v>
      </c>
      <c r="O219" s="77">
        <f t="shared" si="29"/>
        <v>1.7</v>
      </c>
      <c r="P219" s="70">
        <f>P220</f>
        <v>3</v>
      </c>
      <c r="Q219" s="263">
        <f t="shared" si="30"/>
        <v>4.7</v>
      </c>
      <c r="R219" s="263">
        <f>R220</f>
        <v>-0.2</v>
      </c>
      <c r="S219" s="263">
        <f t="shared" si="27"/>
        <v>4.5</v>
      </c>
    </row>
    <row r="220" spans="2:19" ht="12.75">
      <c r="B220" s="43" t="s">
        <v>425</v>
      </c>
      <c r="C220" s="63"/>
      <c r="D220" s="30" t="s">
        <v>346</v>
      </c>
      <c r="E220" s="30" t="s">
        <v>348</v>
      </c>
      <c r="F220" s="62" t="s">
        <v>418</v>
      </c>
      <c r="G220" s="30" t="s">
        <v>426</v>
      </c>
      <c r="H220" s="30"/>
      <c r="I220" s="94"/>
      <c r="J220" s="94">
        <f>J221</f>
        <v>1</v>
      </c>
      <c r="K220" s="33">
        <f t="shared" si="23"/>
        <v>1</v>
      </c>
      <c r="L220" s="127"/>
      <c r="M220" s="33">
        <f t="shared" si="22"/>
        <v>1</v>
      </c>
      <c r="N220" s="70">
        <f>N221</f>
        <v>0.7</v>
      </c>
      <c r="O220" s="77">
        <f t="shared" si="29"/>
        <v>1.7</v>
      </c>
      <c r="P220" s="70">
        <f>P221</f>
        <v>3</v>
      </c>
      <c r="Q220" s="263">
        <f t="shared" si="30"/>
        <v>4.7</v>
      </c>
      <c r="R220" s="263">
        <f>R221</f>
        <v>-0.2</v>
      </c>
      <c r="S220" s="263">
        <f t="shared" si="27"/>
        <v>4.5</v>
      </c>
    </row>
    <row r="221" spans="2:19" ht="12.75">
      <c r="B221" s="36" t="s">
        <v>408</v>
      </c>
      <c r="C221" s="63"/>
      <c r="D221" s="30" t="s">
        <v>346</v>
      </c>
      <c r="E221" s="30" t="s">
        <v>348</v>
      </c>
      <c r="F221" s="62" t="s">
        <v>418</v>
      </c>
      <c r="G221" s="30" t="s">
        <v>426</v>
      </c>
      <c r="H221" s="30" t="s">
        <v>397</v>
      </c>
      <c r="I221" s="94"/>
      <c r="J221" s="94">
        <v>1</v>
      </c>
      <c r="K221" s="33">
        <f t="shared" si="23"/>
        <v>1</v>
      </c>
      <c r="L221" s="127"/>
      <c r="M221" s="33">
        <f t="shared" si="22"/>
        <v>1</v>
      </c>
      <c r="N221" s="70">
        <v>0.7</v>
      </c>
      <c r="O221" s="77">
        <f t="shared" si="29"/>
        <v>1.7</v>
      </c>
      <c r="P221" s="70">
        <v>3</v>
      </c>
      <c r="Q221" s="263">
        <f t="shared" si="30"/>
        <v>4.7</v>
      </c>
      <c r="R221" s="263">
        <v>-0.2</v>
      </c>
      <c r="S221" s="263">
        <f t="shared" si="27"/>
        <v>4.5</v>
      </c>
    </row>
    <row r="222" spans="2:19" ht="12.75">
      <c r="B222" s="43" t="s">
        <v>33</v>
      </c>
      <c r="C222" s="64"/>
      <c r="D222" s="30" t="s">
        <v>346</v>
      </c>
      <c r="E222" s="30" t="s">
        <v>350</v>
      </c>
      <c r="F222" s="30"/>
      <c r="G222" s="30"/>
      <c r="H222" s="30"/>
      <c r="I222" s="94">
        <f>I223</f>
        <v>322.30000000000007</v>
      </c>
      <c r="J222" s="94">
        <f>J223</f>
        <v>8.4</v>
      </c>
      <c r="K222" s="33">
        <f t="shared" si="23"/>
        <v>330.70000000000005</v>
      </c>
      <c r="L222" s="127"/>
      <c r="M222" s="33">
        <f t="shared" si="22"/>
        <v>330.70000000000005</v>
      </c>
      <c r="N222" s="70"/>
      <c r="O222" s="77">
        <f t="shared" si="29"/>
        <v>330.70000000000005</v>
      </c>
      <c r="P222" s="70">
        <f>P223</f>
        <v>31.1</v>
      </c>
      <c r="Q222" s="263">
        <f t="shared" si="30"/>
        <v>361.80000000000007</v>
      </c>
      <c r="R222" s="263">
        <f>R223</f>
        <v>55.3</v>
      </c>
      <c r="S222" s="263">
        <f t="shared" si="27"/>
        <v>417.1000000000001</v>
      </c>
    </row>
    <row r="223" spans="2:19" ht="12.75">
      <c r="B223" s="36" t="s">
        <v>409</v>
      </c>
      <c r="C223" s="63"/>
      <c r="D223" s="30" t="s">
        <v>346</v>
      </c>
      <c r="E223" s="30" t="s">
        <v>350</v>
      </c>
      <c r="F223" s="62" t="s">
        <v>410</v>
      </c>
      <c r="G223" s="30"/>
      <c r="H223" s="30"/>
      <c r="I223" s="94">
        <f>I224</f>
        <v>322.30000000000007</v>
      </c>
      <c r="J223" s="94">
        <f>J224</f>
        <v>8.4</v>
      </c>
      <c r="K223" s="33">
        <f t="shared" si="23"/>
        <v>330.70000000000005</v>
      </c>
      <c r="L223" s="127"/>
      <c r="M223" s="33">
        <f t="shared" si="22"/>
        <v>330.70000000000005</v>
      </c>
      <c r="N223" s="70"/>
      <c r="O223" s="77">
        <f t="shared" si="29"/>
        <v>330.70000000000005</v>
      </c>
      <c r="P223" s="70">
        <f>P224</f>
        <v>31.1</v>
      </c>
      <c r="Q223" s="263">
        <f t="shared" si="30"/>
        <v>361.80000000000007</v>
      </c>
      <c r="R223" s="263">
        <f>R224</f>
        <v>55.3</v>
      </c>
      <c r="S223" s="263">
        <f t="shared" si="27"/>
        <v>417.1000000000001</v>
      </c>
    </row>
    <row r="224" spans="2:19" ht="12.75">
      <c r="B224" s="36" t="s">
        <v>417</v>
      </c>
      <c r="C224" s="63"/>
      <c r="D224" s="30" t="s">
        <v>346</v>
      </c>
      <c r="E224" s="30" t="s">
        <v>350</v>
      </c>
      <c r="F224" s="62" t="s">
        <v>418</v>
      </c>
      <c r="G224" s="30"/>
      <c r="H224" s="30"/>
      <c r="I224" s="94">
        <f>I225+I228+I231</f>
        <v>322.30000000000007</v>
      </c>
      <c r="J224" s="94">
        <f>J225</f>
        <v>8.4</v>
      </c>
      <c r="K224" s="33">
        <f t="shared" si="23"/>
        <v>330.70000000000005</v>
      </c>
      <c r="L224" s="127"/>
      <c r="M224" s="33">
        <f t="shared" si="22"/>
        <v>330.70000000000005</v>
      </c>
      <c r="N224" s="70"/>
      <c r="O224" s="77">
        <f t="shared" si="29"/>
        <v>330.70000000000005</v>
      </c>
      <c r="P224" s="70">
        <f>P225+P228+P231</f>
        <v>31.1</v>
      </c>
      <c r="Q224" s="263">
        <f t="shared" si="30"/>
        <v>361.80000000000007</v>
      </c>
      <c r="R224" s="263">
        <f>R225+R228+R231</f>
        <v>55.3</v>
      </c>
      <c r="S224" s="263">
        <f t="shared" si="27"/>
        <v>417.1000000000001</v>
      </c>
    </row>
    <row r="225" spans="2:19" ht="25.5">
      <c r="B225" s="36" t="s">
        <v>412</v>
      </c>
      <c r="C225" s="63"/>
      <c r="D225" s="30" t="s">
        <v>346</v>
      </c>
      <c r="E225" s="30" t="s">
        <v>350</v>
      </c>
      <c r="F225" s="62" t="s">
        <v>418</v>
      </c>
      <c r="G225" s="30" t="s">
        <v>214</v>
      </c>
      <c r="H225" s="30"/>
      <c r="I225" s="94">
        <f>I226</f>
        <v>312.1</v>
      </c>
      <c r="J225" s="94">
        <f>J226</f>
        <v>8.4</v>
      </c>
      <c r="K225" s="33">
        <f t="shared" si="23"/>
        <v>320.5</v>
      </c>
      <c r="L225" s="127"/>
      <c r="M225" s="33">
        <f t="shared" si="22"/>
        <v>320.5</v>
      </c>
      <c r="N225" s="70"/>
      <c r="O225" s="77">
        <f t="shared" si="29"/>
        <v>320.5</v>
      </c>
      <c r="P225" s="70">
        <f>P226</f>
        <v>36.1</v>
      </c>
      <c r="Q225" s="263">
        <f t="shared" si="30"/>
        <v>356.6</v>
      </c>
      <c r="R225" s="263">
        <f>R226</f>
        <v>58.5</v>
      </c>
      <c r="S225" s="263">
        <f t="shared" si="27"/>
        <v>415.1</v>
      </c>
    </row>
    <row r="226" spans="2:19" ht="12.75">
      <c r="B226" s="36" t="s">
        <v>413</v>
      </c>
      <c r="C226" s="63"/>
      <c r="D226" s="30" t="s">
        <v>346</v>
      </c>
      <c r="E226" s="30" t="s">
        <v>350</v>
      </c>
      <c r="F226" s="62" t="s">
        <v>418</v>
      </c>
      <c r="G226" s="30" t="s">
        <v>414</v>
      </c>
      <c r="H226" s="30"/>
      <c r="I226" s="94">
        <f>I227</f>
        <v>312.1</v>
      </c>
      <c r="J226" s="94">
        <f>J227</f>
        <v>8.4</v>
      </c>
      <c r="K226" s="33">
        <f t="shared" si="23"/>
        <v>320.5</v>
      </c>
      <c r="L226" s="127"/>
      <c r="M226" s="33">
        <f t="shared" si="22"/>
        <v>320.5</v>
      </c>
      <c r="N226" s="70"/>
      <c r="O226" s="77">
        <f t="shared" si="29"/>
        <v>320.5</v>
      </c>
      <c r="P226" s="70">
        <f>P227</f>
        <v>36.1</v>
      </c>
      <c r="Q226" s="263">
        <f t="shared" si="30"/>
        <v>356.6</v>
      </c>
      <c r="R226" s="263">
        <f>R227</f>
        <v>58.5</v>
      </c>
      <c r="S226" s="263">
        <f t="shared" si="27"/>
        <v>415.1</v>
      </c>
    </row>
    <row r="227" spans="2:19" ht="12.75">
      <c r="B227" s="36" t="s">
        <v>408</v>
      </c>
      <c r="C227" s="63"/>
      <c r="D227" s="30" t="s">
        <v>346</v>
      </c>
      <c r="E227" s="30" t="s">
        <v>350</v>
      </c>
      <c r="F227" s="62" t="s">
        <v>418</v>
      </c>
      <c r="G227" s="30" t="s">
        <v>414</v>
      </c>
      <c r="H227" s="30">
        <v>2</v>
      </c>
      <c r="I227" s="94">
        <v>312.1</v>
      </c>
      <c r="J227" s="94">
        <v>8.4</v>
      </c>
      <c r="K227" s="33">
        <f t="shared" si="23"/>
        <v>320.5</v>
      </c>
      <c r="L227" s="127"/>
      <c r="M227" s="33">
        <f t="shared" si="22"/>
        <v>320.5</v>
      </c>
      <c r="N227" s="70"/>
      <c r="O227" s="77">
        <f t="shared" si="29"/>
        <v>320.5</v>
      </c>
      <c r="P227" s="70">
        <v>36.1</v>
      </c>
      <c r="Q227" s="263">
        <f t="shared" si="30"/>
        <v>356.6</v>
      </c>
      <c r="R227" s="263">
        <v>58.5</v>
      </c>
      <c r="S227" s="263">
        <f t="shared" si="27"/>
        <v>415.1</v>
      </c>
    </row>
    <row r="228" spans="2:19" ht="12.75">
      <c r="B228" s="43" t="s">
        <v>419</v>
      </c>
      <c r="C228" s="61"/>
      <c r="D228" s="30" t="s">
        <v>346</v>
      </c>
      <c r="E228" s="30" t="s">
        <v>350</v>
      </c>
      <c r="F228" s="62" t="s">
        <v>418</v>
      </c>
      <c r="G228" s="30" t="s">
        <v>420</v>
      </c>
      <c r="H228" s="30"/>
      <c r="I228" s="94">
        <f>I229</f>
        <v>10.1</v>
      </c>
      <c r="J228" s="94"/>
      <c r="K228" s="33">
        <f t="shared" si="23"/>
        <v>10.1</v>
      </c>
      <c r="L228" s="127"/>
      <c r="M228" s="33">
        <f t="shared" si="22"/>
        <v>10.1</v>
      </c>
      <c r="N228" s="70"/>
      <c r="O228" s="77">
        <f t="shared" si="29"/>
        <v>10.1</v>
      </c>
      <c r="P228" s="70">
        <f>P229</f>
        <v>-5.1</v>
      </c>
      <c r="Q228" s="263">
        <f t="shared" si="30"/>
        <v>5</v>
      </c>
      <c r="R228" s="263">
        <f>R229</f>
        <v>-3</v>
      </c>
      <c r="S228" s="263">
        <f t="shared" si="27"/>
        <v>2</v>
      </c>
    </row>
    <row r="229" spans="2:19" ht="12.75">
      <c r="B229" s="43" t="s">
        <v>421</v>
      </c>
      <c r="C229" s="61"/>
      <c r="D229" s="30" t="s">
        <v>346</v>
      </c>
      <c r="E229" s="30" t="s">
        <v>350</v>
      </c>
      <c r="F229" s="62" t="s">
        <v>418</v>
      </c>
      <c r="G229" s="30" t="s">
        <v>422</v>
      </c>
      <c r="H229" s="30"/>
      <c r="I229" s="94">
        <f>I230</f>
        <v>10.1</v>
      </c>
      <c r="J229" s="94"/>
      <c r="K229" s="33">
        <f t="shared" si="23"/>
        <v>10.1</v>
      </c>
      <c r="L229" s="127"/>
      <c r="M229" s="33">
        <f t="shared" si="22"/>
        <v>10.1</v>
      </c>
      <c r="N229" s="70"/>
      <c r="O229" s="77">
        <f t="shared" si="29"/>
        <v>10.1</v>
      </c>
      <c r="P229" s="70">
        <f>P230</f>
        <v>-5.1</v>
      </c>
      <c r="Q229" s="263">
        <f t="shared" si="30"/>
        <v>5</v>
      </c>
      <c r="R229" s="263">
        <f>R230</f>
        <v>-3</v>
      </c>
      <c r="S229" s="263">
        <f t="shared" si="27"/>
        <v>2</v>
      </c>
    </row>
    <row r="230" spans="2:19" ht="12.75">
      <c r="B230" s="36" t="s">
        <v>408</v>
      </c>
      <c r="C230" s="63"/>
      <c r="D230" s="30" t="s">
        <v>346</v>
      </c>
      <c r="E230" s="30" t="s">
        <v>350</v>
      </c>
      <c r="F230" s="62" t="s">
        <v>418</v>
      </c>
      <c r="G230" s="30" t="s">
        <v>422</v>
      </c>
      <c r="H230" s="30">
        <v>2</v>
      </c>
      <c r="I230" s="94">
        <v>10.1</v>
      </c>
      <c r="J230" s="94"/>
      <c r="K230" s="33">
        <f t="shared" si="23"/>
        <v>10.1</v>
      </c>
      <c r="L230" s="127"/>
      <c r="M230" s="33">
        <f t="shared" si="22"/>
        <v>10.1</v>
      </c>
      <c r="N230" s="70"/>
      <c r="O230" s="77">
        <f t="shared" si="29"/>
        <v>10.1</v>
      </c>
      <c r="P230" s="70">
        <v>-5.1</v>
      </c>
      <c r="Q230" s="263">
        <f t="shared" si="30"/>
        <v>5</v>
      </c>
      <c r="R230" s="263">
        <v>-3</v>
      </c>
      <c r="S230" s="263">
        <f t="shared" si="27"/>
        <v>2</v>
      </c>
    </row>
    <row r="231" spans="2:19" ht="12.75" hidden="1">
      <c r="B231" s="43" t="s">
        <v>424</v>
      </c>
      <c r="C231" s="61"/>
      <c r="D231" s="30" t="s">
        <v>346</v>
      </c>
      <c r="E231" s="30" t="s">
        <v>350</v>
      </c>
      <c r="F231" s="62" t="s">
        <v>418</v>
      </c>
      <c r="G231" s="30" t="s">
        <v>98</v>
      </c>
      <c r="H231" s="30"/>
      <c r="I231" s="94">
        <f>I232</f>
        <v>0.1</v>
      </c>
      <c r="J231" s="94"/>
      <c r="K231" s="33">
        <f t="shared" si="23"/>
        <v>0.1</v>
      </c>
      <c r="L231" s="127"/>
      <c r="M231" s="33">
        <f t="shared" si="22"/>
        <v>0.1</v>
      </c>
      <c r="N231" s="70"/>
      <c r="O231" s="77">
        <f t="shared" si="29"/>
        <v>0.1</v>
      </c>
      <c r="P231" s="70">
        <f>P232</f>
        <v>0.1</v>
      </c>
      <c r="Q231" s="263">
        <f t="shared" si="30"/>
        <v>0.2</v>
      </c>
      <c r="R231" s="263">
        <f>R232</f>
        <v>-0.2</v>
      </c>
      <c r="S231" s="263">
        <f t="shared" si="27"/>
        <v>0</v>
      </c>
    </row>
    <row r="232" spans="2:19" ht="12.75" hidden="1">
      <c r="B232" s="43" t="s">
        <v>425</v>
      </c>
      <c r="C232" s="61"/>
      <c r="D232" s="30" t="s">
        <v>346</v>
      </c>
      <c r="E232" s="30" t="s">
        <v>350</v>
      </c>
      <c r="F232" s="62" t="s">
        <v>418</v>
      </c>
      <c r="G232" s="30" t="s">
        <v>426</v>
      </c>
      <c r="H232" s="30"/>
      <c r="I232" s="95">
        <f>I233</f>
        <v>0.1</v>
      </c>
      <c r="J232" s="94"/>
      <c r="K232" s="33">
        <f t="shared" si="23"/>
        <v>0.1</v>
      </c>
      <c r="L232" s="127"/>
      <c r="M232" s="33">
        <f t="shared" si="22"/>
        <v>0.1</v>
      </c>
      <c r="N232" s="70"/>
      <c r="O232" s="77">
        <f t="shared" si="29"/>
        <v>0.1</v>
      </c>
      <c r="P232" s="70">
        <f>P233</f>
        <v>0.1</v>
      </c>
      <c r="Q232" s="263">
        <f t="shared" si="30"/>
        <v>0.2</v>
      </c>
      <c r="R232" s="263">
        <f>R233</f>
        <v>-0.2</v>
      </c>
      <c r="S232" s="263">
        <f t="shared" si="27"/>
        <v>0</v>
      </c>
    </row>
    <row r="233" spans="2:19" ht="12.75" hidden="1">
      <c r="B233" s="36" t="s">
        <v>408</v>
      </c>
      <c r="C233" s="63"/>
      <c r="D233" s="30" t="s">
        <v>346</v>
      </c>
      <c r="E233" s="30" t="s">
        <v>350</v>
      </c>
      <c r="F233" s="62" t="s">
        <v>418</v>
      </c>
      <c r="G233" s="30" t="s">
        <v>426</v>
      </c>
      <c r="H233" s="30">
        <v>2</v>
      </c>
      <c r="I233" s="270">
        <v>0.1</v>
      </c>
      <c r="J233" s="94"/>
      <c r="K233" s="33">
        <f t="shared" si="23"/>
        <v>0.1</v>
      </c>
      <c r="L233" s="127"/>
      <c r="M233" s="33">
        <f t="shared" si="22"/>
        <v>0.1</v>
      </c>
      <c r="N233" s="70"/>
      <c r="O233" s="77">
        <f t="shared" si="29"/>
        <v>0.1</v>
      </c>
      <c r="P233" s="70">
        <v>0.1</v>
      </c>
      <c r="Q233" s="263">
        <f t="shared" si="30"/>
        <v>0.2</v>
      </c>
      <c r="R233" s="263">
        <v>-0.2</v>
      </c>
      <c r="S233" s="263">
        <f t="shared" si="27"/>
        <v>0</v>
      </c>
    </row>
    <row r="234" spans="2:19" ht="12.75">
      <c r="B234" s="43" t="s">
        <v>306</v>
      </c>
      <c r="C234" s="61"/>
      <c r="D234" s="30" t="s">
        <v>346</v>
      </c>
      <c r="E234" s="30" t="s">
        <v>327</v>
      </c>
      <c r="F234" s="62"/>
      <c r="G234" s="30"/>
      <c r="H234" s="30"/>
      <c r="I234" s="270">
        <f>I235</f>
        <v>46.1</v>
      </c>
      <c r="J234" s="94"/>
      <c r="K234" s="33">
        <f t="shared" si="23"/>
        <v>46.1</v>
      </c>
      <c r="L234" s="127"/>
      <c r="M234" s="33">
        <f t="shared" si="22"/>
        <v>46.1</v>
      </c>
      <c r="N234" s="70">
        <f>N235</f>
        <v>3</v>
      </c>
      <c r="O234" s="77">
        <f t="shared" si="29"/>
        <v>49.1</v>
      </c>
      <c r="P234" s="70">
        <f>P235</f>
        <v>20</v>
      </c>
      <c r="Q234" s="263">
        <f t="shared" si="30"/>
        <v>69.1</v>
      </c>
      <c r="R234" s="263">
        <f>R235</f>
        <v>9.3</v>
      </c>
      <c r="S234" s="263">
        <f t="shared" si="27"/>
        <v>78.39999999999999</v>
      </c>
    </row>
    <row r="235" spans="2:19" ht="12.75">
      <c r="B235" s="43" t="s">
        <v>409</v>
      </c>
      <c r="C235" s="61"/>
      <c r="D235" s="30" t="s">
        <v>346</v>
      </c>
      <c r="E235" s="30" t="s">
        <v>327</v>
      </c>
      <c r="F235" s="62" t="s">
        <v>410</v>
      </c>
      <c r="G235" s="30"/>
      <c r="H235" s="30"/>
      <c r="I235" s="270">
        <f>I236</f>
        <v>46.1</v>
      </c>
      <c r="J235" s="94"/>
      <c r="K235" s="33">
        <f t="shared" si="23"/>
        <v>46.1</v>
      </c>
      <c r="L235" s="127"/>
      <c r="M235" s="33">
        <f t="shared" si="22"/>
        <v>46.1</v>
      </c>
      <c r="N235" s="70">
        <f>N236</f>
        <v>3</v>
      </c>
      <c r="O235" s="77">
        <f t="shared" si="29"/>
        <v>49.1</v>
      </c>
      <c r="P235" s="70">
        <f>P236</f>
        <v>20</v>
      </c>
      <c r="Q235" s="263">
        <f t="shared" si="30"/>
        <v>69.1</v>
      </c>
      <c r="R235" s="263">
        <f>R236</f>
        <v>9.3</v>
      </c>
      <c r="S235" s="263">
        <f t="shared" si="27"/>
        <v>78.39999999999999</v>
      </c>
    </row>
    <row r="236" spans="2:19" ht="12.75">
      <c r="B236" s="36" t="s">
        <v>638</v>
      </c>
      <c r="C236" s="61"/>
      <c r="D236" s="30" t="s">
        <v>346</v>
      </c>
      <c r="E236" s="30" t="s">
        <v>327</v>
      </c>
      <c r="F236" s="30" t="s">
        <v>434</v>
      </c>
      <c r="G236" s="30"/>
      <c r="H236" s="30"/>
      <c r="I236" s="270">
        <f>I237</f>
        <v>46.1</v>
      </c>
      <c r="J236" s="94"/>
      <c r="K236" s="33">
        <f t="shared" si="23"/>
        <v>46.1</v>
      </c>
      <c r="L236" s="127"/>
      <c r="M236" s="33">
        <f t="shared" si="22"/>
        <v>46.1</v>
      </c>
      <c r="N236" s="70">
        <f>N237</f>
        <v>3</v>
      </c>
      <c r="O236" s="77">
        <f t="shared" si="29"/>
        <v>49.1</v>
      </c>
      <c r="P236" s="70">
        <f>P237</f>
        <v>20</v>
      </c>
      <c r="Q236" s="263">
        <f t="shared" si="30"/>
        <v>69.1</v>
      </c>
      <c r="R236" s="263">
        <f>R237</f>
        <v>9.3</v>
      </c>
      <c r="S236" s="263">
        <f t="shared" si="27"/>
        <v>78.39999999999999</v>
      </c>
    </row>
    <row r="237" spans="2:19" ht="12.75">
      <c r="B237" s="43" t="s">
        <v>424</v>
      </c>
      <c r="C237" s="63"/>
      <c r="D237" s="30" t="s">
        <v>346</v>
      </c>
      <c r="E237" s="30" t="s">
        <v>327</v>
      </c>
      <c r="F237" s="30" t="s">
        <v>434</v>
      </c>
      <c r="G237" s="30" t="s">
        <v>98</v>
      </c>
      <c r="H237" s="30"/>
      <c r="I237" s="270">
        <f>I238</f>
        <v>46.1</v>
      </c>
      <c r="J237" s="94"/>
      <c r="K237" s="33">
        <f t="shared" si="23"/>
        <v>46.1</v>
      </c>
      <c r="L237" s="127"/>
      <c r="M237" s="33">
        <f aca="true" t="shared" si="31" ref="M237:M311">K237+L237</f>
        <v>46.1</v>
      </c>
      <c r="N237" s="70">
        <f>N238</f>
        <v>3</v>
      </c>
      <c r="O237" s="77">
        <f t="shared" si="29"/>
        <v>49.1</v>
      </c>
      <c r="P237" s="70">
        <f>P238</f>
        <v>20</v>
      </c>
      <c r="Q237" s="263">
        <f t="shared" si="30"/>
        <v>69.1</v>
      </c>
      <c r="R237" s="263">
        <f>R238</f>
        <v>9.3</v>
      </c>
      <c r="S237" s="263">
        <f t="shared" si="27"/>
        <v>78.39999999999999</v>
      </c>
    </row>
    <row r="238" spans="2:19" ht="12.75">
      <c r="B238" s="36" t="s">
        <v>435</v>
      </c>
      <c r="C238" s="63"/>
      <c r="D238" s="30" t="s">
        <v>346</v>
      </c>
      <c r="E238" s="30" t="s">
        <v>327</v>
      </c>
      <c r="F238" s="30" t="s">
        <v>434</v>
      </c>
      <c r="G238" s="30" t="s">
        <v>436</v>
      </c>
      <c r="H238" s="30"/>
      <c r="I238" s="94">
        <f>I239</f>
        <v>46.1</v>
      </c>
      <c r="J238" s="94"/>
      <c r="K238" s="33">
        <f t="shared" si="23"/>
        <v>46.1</v>
      </c>
      <c r="L238" s="127"/>
      <c r="M238" s="33">
        <f t="shared" si="31"/>
        <v>46.1</v>
      </c>
      <c r="N238" s="70">
        <f>N239</f>
        <v>3</v>
      </c>
      <c r="O238" s="77">
        <f t="shared" si="29"/>
        <v>49.1</v>
      </c>
      <c r="P238" s="70">
        <f>P239</f>
        <v>20</v>
      </c>
      <c r="Q238" s="263">
        <f t="shared" si="30"/>
        <v>69.1</v>
      </c>
      <c r="R238" s="263">
        <f>R239</f>
        <v>9.3</v>
      </c>
      <c r="S238" s="263">
        <f t="shared" si="27"/>
        <v>78.39999999999999</v>
      </c>
    </row>
    <row r="239" spans="2:19" ht="12.75">
      <c r="B239" s="36" t="s">
        <v>408</v>
      </c>
      <c r="C239" s="63"/>
      <c r="D239" s="30" t="s">
        <v>346</v>
      </c>
      <c r="E239" s="30" t="s">
        <v>327</v>
      </c>
      <c r="F239" s="30" t="s">
        <v>434</v>
      </c>
      <c r="G239" s="30" t="s">
        <v>436</v>
      </c>
      <c r="H239" s="30">
        <v>2</v>
      </c>
      <c r="I239" s="94">
        <v>46.1</v>
      </c>
      <c r="J239" s="94"/>
      <c r="K239" s="33">
        <f t="shared" si="23"/>
        <v>46.1</v>
      </c>
      <c r="L239" s="127"/>
      <c r="M239" s="33">
        <f t="shared" si="31"/>
        <v>46.1</v>
      </c>
      <c r="N239" s="70">
        <v>3</v>
      </c>
      <c r="O239" s="77">
        <f t="shared" si="29"/>
        <v>49.1</v>
      </c>
      <c r="P239" s="70">
        <v>20</v>
      </c>
      <c r="Q239" s="263">
        <f t="shared" si="30"/>
        <v>69.1</v>
      </c>
      <c r="R239" s="263">
        <v>9.3</v>
      </c>
      <c r="S239" s="263">
        <f t="shared" si="27"/>
        <v>78.39999999999999</v>
      </c>
    </row>
    <row r="240" spans="2:19" ht="12.75">
      <c r="B240" s="49" t="s">
        <v>102</v>
      </c>
      <c r="C240" s="65" t="s">
        <v>101</v>
      </c>
      <c r="D240" s="30"/>
      <c r="E240" s="30"/>
      <c r="F240" s="30"/>
      <c r="G240" s="30"/>
      <c r="H240" s="30"/>
      <c r="I240" s="93">
        <f>I244+I263+I295+I302</f>
        <v>12333.1</v>
      </c>
      <c r="J240" s="93">
        <f>J244+J263+J278+J295+J302+J270</f>
        <v>8756.8</v>
      </c>
      <c r="K240" s="31">
        <f t="shared" si="23"/>
        <v>21089.9</v>
      </c>
      <c r="L240" s="129">
        <f>L244+L263+L270+L278+L295+L302+L284</f>
        <v>-371.4</v>
      </c>
      <c r="M240" s="31">
        <f t="shared" si="31"/>
        <v>20718.5</v>
      </c>
      <c r="N240" s="86">
        <f>N244+N263+N270+N278+N284+N295+N302</f>
        <v>3070</v>
      </c>
      <c r="O240" s="85">
        <f t="shared" si="29"/>
        <v>23788.5</v>
      </c>
      <c r="P240" s="86">
        <f>P244+P263+P270+P278+P284+P295+P302</f>
        <v>-96.09999999999991</v>
      </c>
      <c r="Q240" s="262">
        <f t="shared" si="30"/>
        <v>23692.4</v>
      </c>
      <c r="R240" s="262">
        <f>R244+R263+R270+R278+R284+R295+R302</f>
        <v>1084.7</v>
      </c>
      <c r="S240" s="262">
        <f t="shared" si="27"/>
        <v>24777.100000000002</v>
      </c>
    </row>
    <row r="241" spans="2:19" ht="12.75">
      <c r="B241" s="43" t="s">
        <v>408</v>
      </c>
      <c r="C241" s="60"/>
      <c r="D241" s="29"/>
      <c r="E241" s="30"/>
      <c r="F241" s="30"/>
      <c r="G241" s="30"/>
      <c r="H241" s="19">
        <v>2</v>
      </c>
      <c r="I241" s="94">
        <f>I250+I253+I256+I262+I301+I314</f>
        <v>3767</v>
      </c>
      <c r="J241" s="94">
        <f>J276+J314+J250+J253+J256</f>
        <v>-224.7</v>
      </c>
      <c r="K241" s="33">
        <f t="shared" si="23"/>
        <v>3542.3</v>
      </c>
      <c r="L241" s="127">
        <f>L250+L253+L256+L262+L301+L314</f>
        <v>-471.4</v>
      </c>
      <c r="M241" s="33">
        <f t="shared" si="31"/>
        <v>3070.9</v>
      </c>
      <c r="N241" s="70">
        <f>N250+N253+N256+N262+N301+N314</f>
        <v>-15</v>
      </c>
      <c r="O241" s="77">
        <f t="shared" si="29"/>
        <v>3055.9</v>
      </c>
      <c r="P241" s="70">
        <f>P250+P253+P256+P262+P301+P314</f>
        <v>-196.09999999999997</v>
      </c>
      <c r="Q241" s="263">
        <f t="shared" si="30"/>
        <v>2859.8</v>
      </c>
      <c r="R241" s="263">
        <f>R250+R253+R256+R262+R301+R314</f>
        <v>182.3</v>
      </c>
      <c r="S241" s="263">
        <f t="shared" si="27"/>
        <v>3042.1000000000004</v>
      </c>
    </row>
    <row r="242" spans="2:19" ht="12.75">
      <c r="B242" s="43" t="s">
        <v>382</v>
      </c>
      <c r="C242" s="60"/>
      <c r="D242" s="29"/>
      <c r="E242" s="30"/>
      <c r="F242" s="30"/>
      <c r="G242" s="30"/>
      <c r="H242" s="19">
        <v>3</v>
      </c>
      <c r="I242" s="94">
        <f>I308</f>
        <v>7878.4</v>
      </c>
      <c r="J242" s="94">
        <f>J283+J277+J308</f>
        <v>8981.5</v>
      </c>
      <c r="K242" s="33">
        <f t="shared" si="23"/>
        <v>16859.9</v>
      </c>
      <c r="L242" s="127"/>
      <c r="M242" s="33">
        <f t="shared" si="31"/>
        <v>16859.9</v>
      </c>
      <c r="N242" s="70">
        <f>N277+N283+N308</f>
        <v>3085</v>
      </c>
      <c r="O242" s="77">
        <f t="shared" si="29"/>
        <v>19944.9</v>
      </c>
      <c r="P242" s="70">
        <f>P277+P283+P308</f>
        <v>100</v>
      </c>
      <c r="Q242" s="263">
        <f t="shared" si="30"/>
        <v>20044.9</v>
      </c>
      <c r="R242" s="263">
        <f>R277+R283+R308+R294</f>
        <v>902.4</v>
      </c>
      <c r="S242" s="263">
        <f t="shared" si="27"/>
        <v>20947.300000000003</v>
      </c>
    </row>
    <row r="243" spans="2:19" ht="12.75">
      <c r="B243" s="43" t="s">
        <v>383</v>
      </c>
      <c r="C243" s="60"/>
      <c r="D243" s="29"/>
      <c r="E243" s="30"/>
      <c r="F243" s="30"/>
      <c r="G243" s="30"/>
      <c r="H243" s="19">
        <v>4</v>
      </c>
      <c r="I243" s="94">
        <f>I269</f>
        <v>687.7</v>
      </c>
      <c r="J243" s="94"/>
      <c r="K243" s="33">
        <f t="shared" si="23"/>
        <v>687.7</v>
      </c>
      <c r="L243" s="127">
        <f>L269+L290</f>
        <v>100</v>
      </c>
      <c r="M243" s="33">
        <f t="shared" si="31"/>
        <v>787.7</v>
      </c>
      <c r="N243" s="70">
        <f>N269+N290</f>
        <v>0</v>
      </c>
      <c r="O243" s="77">
        <f t="shared" si="29"/>
        <v>787.7</v>
      </c>
      <c r="P243" s="70">
        <f>P269+P290</f>
        <v>0</v>
      </c>
      <c r="Q243" s="263">
        <f t="shared" si="30"/>
        <v>787.7</v>
      </c>
      <c r="R243" s="263">
        <f>R269+R290</f>
        <v>0</v>
      </c>
      <c r="S243" s="263">
        <f t="shared" si="27"/>
        <v>787.7</v>
      </c>
    </row>
    <row r="244" spans="2:19" ht="12.75">
      <c r="B244" s="36" t="s">
        <v>304</v>
      </c>
      <c r="C244" s="60"/>
      <c r="D244" s="30" t="s">
        <v>346</v>
      </c>
      <c r="E244" s="30"/>
      <c r="F244" s="30"/>
      <c r="G244" s="30"/>
      <c r="H244" s="19"/>
      <c r="I244" s="94">
        <f>I245+I257</f>
        <v>1756.6</v>
      </c>
      <c r="J244" s="94">
        <f>J245+J257</f>
        <v>38.3</v>
      </c>
      <c r="K244" s="33">
        <f t="shared" si="23"/>
        <v>1794.8999999999999</v>
      </c>
      <c r="L244" s="127">
        <f>L245+L257</f>
        <v>-15</v>
      </c>
      <c r="M244" s="33">
        <f t="shared" si="31"/>
        <v>1779.8999999999999</v>
      </c>
      <c r="N244" s="70">
        <f>N245+N257</f>
        <v>-15</v>
      </c>
      <c r="O244" s="77">
        <f t="shared" si="29"/>
        <v>1764.8999999999999</v>
      </c>
      <c r="P244" s="70">
        <f>P245+P257</f>
        <v>435.7</v>
      </c>
      <c r="Q244" s="263">
        <f t="shared" si="30"/>
        <v>2200.6</v>
      </c>
      <c r="R244" s="263">
        <f>R245+R257</f>
        <v>182.3</v>
      </c>
      <c r="S244" s="263">
        <f t="shared" si="27"/>
        <v>2382.9</v>
      </c>
    </row>
    <row r="245" spans="2:19" ht="12.75">
      <c r="B245" s="43" t="s">
        <v>33</v>
      </c>
      <c r="C245" s="64"/>
      <c r="D245" s="30" t="s">
        <v>346</v>
      </c>
      <c r="E245" s="30" t="s">
        <v>350</v>
      </c>
      <c r="F245" s="30"/>
      <c r="G245" s="30"/>
      <c r="H245" s="30"/>
      <c r="I245" s="94">
        <f>I246</f>
        <v>1681.6</v>
      </c>
      <c r="J245" s="94">
        <f>J246</f>
        <v>38.3</v>
      </c>
      <c r="K245" s="33">
        <f t="shared" si="23"/>
        <v>1719.8999999999999</v>
      </c>
      <c r="L245" s="127"/>
      <c r="M245" s="33">
        <f t="shared" si="31"/>
        <v>1719.8999999999999</v>
      </c>
      <c r="N245" s="70">
        <f>N246</f>
        <v>0</v>
      </c>
      <c r="O245" s="77">
        <f t="shared" si="29"/>
        <v>1719.8999999999999</v>
      </c>
      <c r="P245" s="70">
        <f>P246</f>
        <v>435.7</v>
      </c>
      <c r="Q245" s="263">
        <f t="shared" si="30"/>
        <v>2155.6</v>
      </c>
      <c r="R245" s="263">
        <f>R246</f>
        <v>227.3</v>
      </c>
      <c r="S245" s="263">
        <f t="shared" si="27"/>
        <v>2382.9</v>
      </c>
    </row>
    <row r="246" spans="2:19" ht="12.75">
      <c r="B246" s="36" t="s">
        <v>409</v>
      </c>
      <c r="C246" s="63"/>
      <c r="D246" s="30" t="s">
        <v>346</v>
      </c>
      <c r="E246" s="30" t="s">
        <v>350</v>
      </c>
      <c r="F246" s="56" t="s">
        <v>410</v>
      </c>
      <c r="G246" s="30"/>
      <c r="H246" s="30"/>
      <c r="I246" s="94">
        <f>I247</f>
        <v>1681.6</v>
      </c>
      <c r="J246" s="94">
        <f>J247+J251+J254</f>
        <v>38.3</v>
      </c>
      <c r="K246" s="33">
        <f t="shared" si="23"/>
        <v>1719.8999999999999</v>
      </c>
      <c r="L246" s="127"/>
      <c r="M246" s="33">
        <f t="shared" si="31"/>
        <v>1719.8999999999999</v>
      </c>
      <c r="N246" s="70">
        <f>N247</f>
        <v>0</v>
      </c>
      <c r="O246" s="77">
        <f t="shared" si="29"/>
        <v>1719.8999999999999</v>
      </c>
      <c r="P246" s="70">
        <f>P247</f>
        <v>435.7</v>
      </c>
      <c r="Q246" s="263">
        <f t="shared" si="30"/>
        <v>2155.6</v>
      </c>
      <c r="R246" s="263">
        <f>R247</f>
        <v>227.3</v>
      </c>
      <c r="S246" s="263">
        <f t="shared" si="27"/>
        <v>2382.9</v>
      </c>
    </row>
    <row r="247" spans="2:19" ht="12.75">
      <c r="B247" s="36" t="s">
        <v>417</v>
      </c>
      <c r="C247" s="63"/>
      <c r="D247" s="30" t="s">
        <v>346</v>
      </c>
      <c r="E247" s="30" t="s">
        <v>350</v>
      </c>
      <c r="F247" s="56" t="s">
        <v>418</v>
      </c>
      <c r="G247" s="30"/>
      <c r="H247" s="30"/>
      <c r="I247" s="94">
        <f>I248+I251+I254</f>
        <v>1681.6</v>
      </c>
      <c r="J247" s="94">
        <f>J248+J251+J254</f>
        <v>38.3</v>
      </c>
      <c r="K247" s="33">
        <f t="shared" si="23"/>
        <v>1719.8999999999999</v>
      </c>
      <c r="L247" s="127"/>
      <c r="M247" s="33">
        <f t="shared" si="31"/>
        <v>1719.8999999999999</v>
      </c>
      <c r="N247" s="70">
        <f>N248+N251+N254</f>
        <v>0</v>
      </c>
      <c r="O247" s="77">
        <f t="shared" si="29"/>
        <v>1719.8999999999999</v>
      </c>
      <c r="P247" s="70">
        <f>P248+P251+P254</f>
        <v>435.7</v>
      </c>
      <c r="Q247" s="263">
        <f t="shared" si="30"/>
        <v>2155.6</v>
      </c>
      <c r="R247" s="263">
        <f>R248+R251+R254</f>
        <v>227.3</v>
      </c>
      <c r="S247" s="263">
        <f t="shared" si="27"/>
        <v>2382.9</v>
      </c>
    </row>
    <row r="248" spans="2:19" ht="25.5">
      <c r="B248" s="36" t="s">
        <v>412</v>
      </c>
      <c r="C248" s="63"/>
      <c r="D248" s="30" t="s">
        <v>346</v>
      </c>
      <c r="E248" s="30" t="s">
        <v>350</v>
      </c>
      <c r="F248" s="56" t="s">
        <v>418</v>
      </c>
      <c r="G248" s="30" t="s">
        <v>214</v>
      </c>
      <c r="H248" s="30"/>
      <c r="I248" s="94">
        <f>I249</f>
        <v>1418</v>
      </c>
      <c r="J248" s="94">
        <f>J249</f>
        <v>38.3</v>
      </c>
      <c r="K248" s="33">
        <f t="shared" si="23"/>
        <v>1456.3</v>
      </c>
      <c r="L248" s="127"/>
      <c r="M248" s="33">
        <f t="shared" si="31"/>
        <v>1456.3</v>
      </c>
      <c r="N248" s="70"/>
      <c r="O248" s="77">
        <f t="shared" si="29"/>
        <v>1456.3</v>
      </c>
      <c r="P248" s="70">
        <f>P249</f>
        <v>435.7</v>
      </c>
      <c r="Q248" s="263">
        <f t="shared" si="30"/>
        <v>1892</v>
      </c>
      <c r="R248" s="263">
        <f>R249</f>
        <v>258</v>
      </c>
      <c r="S248" s="263">
        <f t="shared" si="27"/>
        <v>2150</v>
      </c>
    </row>
    <row r="249" spans="2:19" ht="12.75">
      <c r="B249" s="36" t="s">
        <v>413</v>
      </c>
      <c r="C249" s="63"/>
      <c r="D249" s="30" t="s">
        <v>346</v>
      </c>
      <c r="E249" s="30" t="s">
        <v>350</v>
      </c>
      <c r="F249" s="56" t="s">
        <v>418</v>
      </c>
      <c r="G249" s="30" t="s">
        <v>414</v>
      </c>
      <c r="H249" s="30"/>
      <c r="I249" s="94">
        <f>I250</f>
        <v>1418</v>
      </c>
      <c r="J249" s="94">
        <f>J250</f>
        <v>38.3</v>
      </c>
      <c r="K249" s="33">
        <f t="shared" si="23"/>
        <v>1456.3</v>
      </c>
      <c r="L249" s="127"/>
      <c r="M249" s="33">
        <f t="shared" si="31"/>
        <v>1456.3</v>
      </c>
      <c r="N249" s="70"/>
      <c r="O249" s="77">
        <f t="shared" si="29"/>
        <v>1456.3</v>
      </c>
      <c r="P249" s="70">
        <f>P250</f>
        <v>435.7</v>
      </c>
      <c r="Q249" s="263">
        <f t="shared" si="30"/>
        <v>1892</v>
      </c>
      <c r="R249" s="263">
        <f>R250</f>
        <v>258</v>
      </c>
      <c r="S249" s="263">
        <f t="shared" si="27"/>
        <v>2150</v>
      </c>
    </row>
    <row r="250" spans="2:19" ht="12.75">
      <c r="B250" s="36" t="s">
        <v>408</v>
      </c>
      <c r="C250" s="63"/>
      <c r="D250" s="30" t="s">
        <v>346</v>
      </c>
      <c r="E250" s="30" t="s">
        <v>350</v>
      </c>
      <c r="F250" s="56" t="s">
        <v>418</v>
      </c>
      <c r="G250" s="30" t="s">
        <v>414</v>
      </c>
      <c r="H250" s="30">
        <v>2</v>
      </c>
      <c r="I250" s="94">
        <v>1418</v>
      </c>
      <c r="J250" s="94">
        <v>38.3</v>
      </c>
      <c r="K250" s="33">
        <f t="shared" si="23"/>
        <v>1456.3</v>
      </c>
      <c r="L250" s="127"/>
      <c r="M250" s="33">
        <f t="shared" si="31"/>
        <v>1456.3</v>
      </c>
      <c r="N250" s="70"/>
      <c r="O250" s="77">
        <f t="shared" si="29"/>
        <v>1456.3</v>
      </c>
      <c r="P250" s="70">
        <v>435.7</v>
      </c>
      <c r="Q250" s="263">
        <f t="shared" si="30"/>
        <v>1892</v>
      </c>
      <c r="R250" s="263">
        <v>258</v>
      </c>
      <c r="S250" s="263">
        <f t="shared" si="27"/>
        <v>2150</v>
      </c>
    </row>
    <row r="251" spans="2:19" ht="12.75">
      <c r="B251" s="43" t="s">
        <v>419</v>
      </c>
      <c r="C251" s="61"/>
      <c r="D251" s="30" t="s">
        <v>346</v>
      </c>
      <c r="E251" s="30" t="s">
        <v>350</v>
      </c>
      <c r="F251" s="56" t="s">
        <v>418</v>
      </c>
      <c r="G251" s="30" t="s">
        <v>420</v>
      </c>
      <c r="H251" s="30"/>
      <c r="I251" s="94">
        <f>I252</f>
        <v>263.5</v>
      </c>
      <c r="J251" s="94">
        <f>J252</f>
        <v>-0.3</v>
      </c>
      <c r="K251" s="33">
        <f t="shared" si="23"/>
        <v>263.2</v>
      </c>
      <c r="L251" s="127"/>
      <c r="M251" s="33">
        <f t="shared" si="31"/>
        <v>263.2</v>
      </c>
      <c r="N251" s="70">
        <f>N252</f>
        <v>-0.4</v>
      </c>
      <c r="O251" s="77">
        <f t="shared" si="29"/>
        <v>262.8</v>
      </c>
      <c r="P251" s="70">
        <f>P252</f>
        <v>-2.1</v>
      </c>
      <c r="Q251" s="263">
        <f t="shared" si="30"/>
        <v>260.7</v>
      </c>
      <c r="R251" s="263">
        <f>R252</f>
        <v>-31.5</v>
      </c>
      <c r="S251" s="263">
        <f t="shared" si="27"/>
        <v>229.2</v>
      </c>
    </row>
    <row r="252" spans="2:19" ht="12.75">
      <c r="B252" s="43" t="s">
        <v>421</v>
      </c>
      <c r="C252" s="61"/>
      <c r="D252" s="30" t="s">
        <v>346</v>
      </c>
      <c r="E252" s="30" t="s">
        <v>350</v>
      </c>
      <c r="F252" s="56" t="s">
        <v>418</v>
      </c>
      <c r="G252" s="30" t="s">
        <v>422</v>
      </c>
      <c r="H252" s="30"/>
      <c r="I252" s="94">
        <f>I253</f>
        <v>263.5</v>
      </c>
      <c r="J252" s="94">
        <f>J253</f>
        <v>-0.3</v>
      </c>
      <c r="K252" s="33">
        <f aca="true" t="shared" si="32" ref="K252:K354">I252+J252</f>
        <v>263.2</v>
      </c>
      <c r="L252" s="127"/>
      <c r="M252" s="33">
        <f t="shared" si="31"/>
        <v>263.2</v>
      </c>
      <c r="N252" s="70">
        <f>N253</f>
        <v>-0.4</v>
      </c>
      <c r="O252" s="77">
        <f t="shared" si="29"/>
        <v>262.8</v>
      </c>
      <c r="P252" s="70">
        <f>P253</f>
        <v>-2.1</v>
      </c>
      <c r="Q252" s="263">
        <f t="shared" si="30"/>
        <v>260.7</v>
      </c>
      <c r="R252" s="263">
        <f>R253</f>
        <v>-31.5</v>
      </c>
      <c r="S252" s="263">
        <f t="shared" si="27"/>
        <v>229.2</v>
      </c>
    </row>
    <row r="253" spans="2:19" ht="12.75">
      <c r="B253" s="36" t="s">
        <v>408</v>
      </c>
      <c r="C253" s="63"/>
      <c r="D253" s="30" t="s">
        <v>346</v>
      </c>
      <c r="E253" s="30" t="s">
        <v>350</v>
      </c>
      <c r="F253" s="56" t="s">
        <v>418</v>
      </c>
      <c r="G253" s="30" t="s">
        <v>422</v>
      </c>
      <c r="H253" s="30">
        <v>2</v>
      </c>
      <c r="I253" s="94">
        <v>263.5</v>
      </c>
      <c r="J253" s="94">
        <v>-0.3</v>
      </c>
      <c r="K253" s="33">
        <f t="shared" si="32"/>
        <v>263.2</v>
      </c>
      <c r="L253" s="127"/>
      <c r="M253" s="33">
        <f t="shared" si="31"/>
        <v>263.2</v>
      </c>
      <c r="N253" s="70">
        <v>-0.4</v>
      </c>
      <c r="O253" s="77">
        <f t="shared" si="29"/>
        <v>262.8</v>
      </c>
      <c r="P253" s="70">
        <v>-2.1</v>
      </c>
      <c r="Q253" s="263">
        <f t="shared" si="30"/>
        <v>260.7</v>
      </c>
      <c r="R253" s="263">
        <v>-31.5</v>
      </c>
      <c r="S253" s="263">
        <f t="shared" si="27"/>
        <v>229.2</v>
      </c>
    </row>
    <row r="254" spans="2:19" ht="12.75">
      <c r="B254" s="43" t="s">
        <v>424</v>
      </c>
      <c r="C254" s="61"/>
      <c r="D254" s="30" t="s">
        <v>346</v>
      </c>
      <c r="E254" s="30" t="s">
        <v>350</v>
      </c>
      <c r="F254" s="56" t="s">
        <v>418</v>
      </c>
      <c r="G254" s="30" t="s">
        <v>98</v>
      </c>
      <c r="H254" s="30"/>
      <c r="I254" s="94">
        <f>I255</f>
        <v>0.1</v>
      </c>
      <c r="J254" s="94">
        <f>J255</f>
        <v>0.3</v>
      </c>
      <c r="K254" s="33">
        <f t="shared" si="32"/>
        <v>0.4</v>
      </c>
      <c r="L254" s="127"/>
      <c r="M254" s="33">
        <f t="shared" si="31"/>
        <v>0.4</v>
      </c>
      <c r="N254" s="70">
        <f>N255</f>
        <v>0.4</v>
      </c>
      <c r="O254" s="77">
        <f t="shared" si="29"/>
        <v>0.8</v>
      </c>
      <c r="P254" s="70">
        <f>P255</f>
        <v>2.1</v>
      </c>
      <c r="Q254" s="263">
        <f t="shared" si="30"/>
        <v>2.9000000000000004</v>
      </c>
      <c r="R254" s="263">
        <f>R255</f>
        <v>0.8</v>
      </c>
      <c r="S254" s="263">
        <f t="shared" si="27"/>
        <v>3.7</v>
      </c>
    </row>
    <row r="255" spans="2:19" ht="12.75">
      <c r="B255" s="43" t="s">
        <v>425</v>
      </c>
      <c r="C255" s="61"/>
      <c r="D255" s="30" t="s">
        <v>346</v>
      </c>
      <c r="E255" s="30" t="s">
        <v>350</v>
      </c>
      <c r="F255" s="56" t="s">
        <v>418</v>
      </c>
      <c r="G255" s="30" t="s">
        <v>426</v>
      </c>
      <c r="H255" s="30"/>
      <c r="I255" s="95">
        <f>I256</f>
        <v>0.1</v>
      </c>
      <c r="J255" s="94">
        <f>J256</f>
        <v>0.3</v>
      </c>
      <c r="K255" s="33">
        <f t="shared" si="32"/>
        <v>0.4</v>
      </c>
      <c r="L255" s="127"/>
      <c r="M255" s="33">
        <f t="shared" si="31"/>
        <v>0.4</v>
      </c>
      <c r="N255" s="70">
        <f>N256</f>
        <v>0.4</v>
      </c>
      <c r="O255" s="77">
        <f t="shared" si="29"/>
        <v>0.8</v>
      </c>
      <c r="P255" s="70">
        <f>P256</f>
        <v>2.1</v>
      </c>
      <c r="Q255" s="263">
        <f t="shared" si="30"/>
        <v>2.9000000000000004</v>
      </c>
      <c r="R255" s="263">
        <f>R256</f>
        <v>0.8</v>
      </c>
      <c r="S255" s="263">
        <f t="shared" si="27"/>
        <v>3.7</v>
      </c>
    </row>
    <row r="256" spans="2:19" ht="12.75">
      <c r="B256" s="36" t="s">
        <v>408</v>
      </c>
      <c r="C256" s="63"/>
      <c r="D256" s="30" t="s">
        <v>346</v>
      </c>
      <c r="E256" s="30" t="s">
        <v>350</v>
      </c>
      <c r="F256" s="56" t="s">
        <v>418</v>
      </c>
      <c r="G256" s="30" t="s">
        <v>426</v>
      </c>
      <c r="H256" s="30">
        <v>2</v>
      </c>
      <c r="I256" s="94">
        <v>0.1</v>
      </c>
      <c r="J256" s="94">
        <v>0.3</v>
      </c>
      <c r="K256" s="33">
        <f t="shared" si="32"/>
        <v>0.4</v>
      </c>
      <c r="L256" s="127"/>
      <c r="M256" s="33">
        <f t="shared" si="31"/>
        <v>0.4</v>
      </c>
      <c r="N256" s="70">
        <v>0.4</v>
      </c>
      <c r="O256" s="77">
        <f t="shared" si="29"/>
        <v>0.8</v>
      </c>
      <c r="P256" s="70">
        <v>2.1</v>
      </c>
      <c r="Q256" s="263">
        <f t="shared" si="30"/>
        <v>2.9000000000000004</v>
      </c>
      <c r="R256" s="263">
        <v>0.8</v>
      </c>
      <c r="S256" s="263">
        <f t="shared" si="27"/>
        <v>3.7</v>
      </c>
    </row>
    <row r="257" spans="2:19" ht="12.75" hidden="1">
      <c r="B257" s="43" t="s">
        <v>305</v>
      </c>
      <c r="C257" s="61"/>
      <c r="D257" s="30" t="s">
        <v>346</v>
      </c>
      <c r="E257" s="30" t="s">
        <v>326</v>
      </c>
      <c r="F257" s="62"/>
      <c r="G257" s="30"/>
      <c r="H257" s="30"/>
      <c r="I257" s="94">
        <f>I258</f>
        <v>75</v>
      </c>
      <c r="J257" s="94"/>
      <c r="K257" s="33">
        <f t="shared" si="32"/>
        <v>75</v>
      </c>
      <c r="L257" s="127">
        <f>L258</f>
        <v>-15</v>
      </c>
      <c r="M257" s="33">
        <f t="shared" si="31"/>
        <v>60</v>
      </c>
      <c r="N257" s="70">
        <f>N258</f>
        <v>-15</v>
      </c>
      <c r="O257" s="77">
        <f t="shared" si="29"/>
        <v>45</v>
      </c>
      <c r="P257" s="70">
        <f>P258</f>
        <v>0</v>
      </c>
      <c r="Q257" s="263">
        <f t="shared" si="30"/>
        <v>45</v>
      </c>
      <c r="R257" s="263">
        <f>R258</f>
        <v>-45</v>
      </c>
      <c r="S257" s="263">
        <f t="shared" si="27"/>
        <v>0</v>
      </c>
    </row>
    <row r="258" spans="2:19" ht="12.75" hidden="1">
      <c r="B258" s="43" t="s">
        <v>409</v>
      </c>
      <c r="C258" s="61"/>
      <c r="D258" s="30" t="s">
        <v>346</v>
      </c>
      <c r="E258" s="30" t="s">
        <v>326</v>
      </c>
      <c r="F258" s="62" t="s">
        <v>410</v>
      </c>
      <c r="G258" s="30"/>
      <c r="H258" s="30"/>
      <c r="I258" s="94">
        <f>I259</f>
        <v>75</v>
      </c>
      <c r="J258" s="94"/>
      <c r="K258" s="33">
        <f t="shared" si="32"/>
        <v>75</v>
      </c>
      <c r="L258" s="127">
        <f>L259</f>
        <v>-15</v>
      </c>
      <c r="M258" s="33">
        <f t="shared" si="31"/>
        <v>60</v>
      </c>
      <c r="N258" s="70">
        <f>N259</f>
        <v>-15</v>
      </c>
      <c r="O258" s="77">
        <f t="shared" si="29"/>
        <v>45</v>
      </c>
      <c r="P258" s="70">
        <f>P259</f>
        <v>0</v>
      </c>
      <c r="Q258" s="263">
        <f t="shared" si="30"/>
        <v>45</v>
      </c>
      <c r="R258" s="263">
        <f>R259</f>
        <v>-45</v>
      </c>
      <c r="S258" s="263">
        <f t="shared" si="27"/>
        <v>0</v>
      </c>
    </row>
    <row r="259" spans="2:19" ht="12.75" hidden="1">
      <c r="B259" s="43" t="s">
        <v>636</v>
      </c>
      <c r="C259" s="61"/>
      <c r="D259" s="30" t="s">
        <v>346</v>
      </c>
      <c r="E259" s="30" t="s">
        <v>326</v>
      </c>
      <c r="F259" s="62" t="s">
        <v>238</v>
      </c>
      <c r="G259" s="30"/>
      <c r="H259" s="30"/>
      <c r="I259" s="94">
        <f>I260</f>
        <v>75</v>
      </c>
      <c r="J259" s="94"/>
      <c r="K259" s="33">
        <f t="shared" si="32"/>
        <v>75</v>
      </c>
      <c r="L259" s="127">
        <f>L260</f>
        <v>-15</v>
      </c>
      <c r="M259" s="33">
        <f t="shared" si="31"/>
        <v>60</v>
      </c>
      <c r="N259" s="70">
        <f>N260</f>
        <v>-15</v>
      </c>
      <c r="O259" s="77">
        <f t="shared" si="29"/>
        <v>45</v>
      </c>
      <c r="P259" s="70">
        <f>P260</f>
        <v>0</v>
      </c>
      <c r="Q259" s="263">
        <f t="shared" si="30"/>
        <v>45</v>
      </c>
      <c r="R259" s="263">
        <f>R260</f>
        <v>-45</v>
      </c>
      <c r="S259" s="263">
        <f t="shared" si="27"/>
        <v>0</v>
      </c>
    </row>
    <row r="260" spans="2:19" ht="12.75" hidden="1">
      <c r="B260" s="43" t="s">
        <v>424</v>
      </c>
      <c r="C260" s="61"/>
      <c r="D260" s="30" t="s">
        <v>346</v>
      </c>
      <c r="E260" s="30" t="s">
        <v>326</v>
      </c>
      <c r="F260" s="62" t="s">
        <v>238</v>
      </c>
      <c r="G260" s="30" t="s">
        <v>98</v>
      </c>
      <c r="H260" s="30"/>
      <c r="I260" s="94">
        <f>I261</f>
        <v>75</v>
      </c>
      <c r="J260" s="94"/>
      <c r="K260" s="33">
        <f t="shared" si="32"/>
        <v>75</v>
      </c>
      <c r="L260" s="127">
        <f>L261</f>
        <v>-15</v>
      </c>
      <c r="M260" s="33">
        <f t="shared" si="31"/>
        <v>60</v>
      </c>
      <c r="N260" s="70">
        <f>N261</f>
        <v>-15</v>
      </c>
      <c r="O260" s="77">
        <f t="shared" si="29"/>
        <v>45</v>
      </c>
      <c r="P260" s="70">
        <f>P261</f>
        <v>0</v>
      </c>
      <c r="Q260" s="263">
        <f t="shared" si="30"/>
        <v>45</v>
      </c>
      <c r="R260" s="263">
        <f>R261</f>
        <v>-45</v>
      </c>
      <c r="S260" s="263">
        <f t="shared" si="27"/>
        <v>0</v>
      </c>
    </row>
    <row r="261" spans="2:19" ht="12.75" hidden="1">
      <c r="B261" s="43" t="s">
        <v>251</v>
      </c>
      <c r="C261" s="61"/>
      <c r="D261" s="30" t="s">
        <v>346</v>
      </c>
      <c r="E261" s="30" t="s">
        <v>326</v>
      </c>
      <c r="F261" s="62" t="s">
        <v>238</v>
      </c>
      <c r="G261" s="30" t="s">
        <v>252</v>
      </c>
      <c r="H261" s="30"/>
      <c r="I261" s="94">
        <f>I262</f>
        <v>75</v>
      </c>
      <c r="J261" s="94"/>
      <c r="K261" s="33">
        <f t="shared" si="32"/>
        <v>75</v>
      </c>
      <c r="L261" s="127">
        <f>L262</f>
        <v>-15</v>
      </c>
      <c r="M261" s="33">
        <f t="shared" si="31"/>
        <v>60</v>
      </c>
      <c r="N261" s="70">
        <f>N262</f>
        <v>-15</v>
      </c>
      <c r="O261" s="77">
        <f t="shared" si="29"/>
        <v>45</v>
      </c>
      <c r="P261" s="70">
        <f>P262</f>
        <v>0</v>
      </c>
      <c r="Q261" s="263">
        <f t="shared" si="30"/>
        <v>45</v>
      </c>
      <c r="R261" s="263">
        <f>R262</f>
        <v>-45</v>
      </c>
      <c r="S261" s="263">
        <f t="shared" si="27"/>
        <v>0</v>
      </c>
    </row>
    <row r="262" spans="2:19" ht="12.75" hidden="1">
      <c r="B262" s="36" t="s">
        <v>408</v>
      </c>
      <c r="C262" s="63"/>
      <c r="D262" s="30" t="s">
        <v>346</v>
      </c>
      <c r="E262" s="30" t="s">
        <v>326</v>
      </c>
      <c r="F262" s="62" t="s">
        <v>238</v>
      </c>
      <c r="G262" s="30" t="s">
        <v>252</v>
      </c>
      <c r="H262" s="30">
        <v>2</v>
      </c>
      <c r="I262" s="94">
        <v>75</v>
      </c>
      <c r="J262" s="94"/>
      <c r="K262" s="33">
        <f t="shared" si="32"/>
        <v>75</v>
      </c>
      <c r="L262" s="127">
        <v>-15</v>
      </c>
      <c r="M262" s="33">
        <f t="shared" si="31"/>
        <v>60</v>
      </c>
      <c r="N262" s="70">
        <v>-15</v>
      </c>
      <c r="O262" s="77">
        <f t="shared" si="29"/>
        <v>45</v>
      </c>
      <c r="P262" s="70"/>
      <c r="Q262" s="263">
        <f t="shared" si="30"/>
        <v>45</v>
      </c>
      <c r="R262" s="263">
        <v>-45</v>
      </c>
      <c r="S262" s="263">
        <f t="shared" si="27"/>
        <v>0</v>
      </c>
    </row>
    <row r="263" spans="2:19" ht="12.75">
      <c r="B263" s="67" t="s">
        <v>323</v>
      </c>
      <c r="C263" s="68"/>
      <c r="D263" s="30" t="s">
        <v>351</v>
      </c>
      <c r="E263" s="30"/>
      <c r="F263" s="62"/>
      <c r="G263" s="30"/>
      <c r="H263" s="30"/>
      <c r="I263" s="94">
        <f aca="true" t="shared" si="33" ref="I263:I268">I264</f>
        <v>687.7</v>
      </c>
      <c r="J263" s="94"/>
      <c r="K263" s="33">
        <f t="shared" si="32"/>
        <v>687.7</v>
      </c>
      <c r="L263" s="127"/>
      <c r="M263" s="33">
        <f t="shared" si="31"/>
        <v>687.7</v>
      </c>
      <c r="N263" s="70"/>
      <c r="O263" s="77">
        <f t="shared" si="29"/>
        <v>687.7</v>
      </c>
      <c r="P263" s="70"/>
      <c r="Q263" s="263">
        <f t="shared" si="30"/>
        <v>687.7</v>
      </c>
      <c r="R263" s="263">
        <f aca="true" t="shared" si="34" ref="R263:R268">R264</f>
        <v>0</v>
      </c>
      <c r="S263" s="263">
        <f t="shared" si="27"/>
        <v>687.7</v>
      </c>
    </row>
    <row r="264" spans="2:19" ht="12.75">
      <c r="B264" s="36" t="s">
        <v>157</v>
      </c>
      <c r="C264" s="63"/>
      <c r="D264" s="30" t="s">
        <v>351</v>
      </c>
      <c r="E264" s="30" t="s">
        <v>156</v>
      </c>
      <c r="F264" s="48"/>
      <c r="G264" s="30"/>
      <c r="H264" s="30"/>
      <c r="I264" s="94">
        <f t="shared" si="33"/>
        <v>687.7</v>
      </c>
      <c r="J264" s="94"/>
      <c r="K264" s="33">
        <f t="shared" si="32"/>
        <v>687.7</v>
      </c>
      <c r="L264" s="127"/>
      <c r="M264" s="33">
        <f t="shared" si="31"/>
        <v>687.7</v>
      </c>
      <c r="N264" s="70"/>
      <c r="O264" s="77">
        <f t="shared" si="29"/>
        <v>687.7</v>
      </c>
      <c r="P264" s="70"/>
      <c r="Q264" s="263">
        <f t="shared" si="30"/>
        <v>687.7</v>
      </c>
      <c r="R264" s="263">
        <f t="shared" si="34"/>
        <v>0</v>
      </c>
      <c r="S264" s="263">
        <f t="shared" si="27"/>
        <v>687.7</v>
      </c>
    </row>
    <row r="265" spans="2:19" ht="12.75">
      <c r="B265" s="43" t="s">
        <v>409</v>
      </c>
      <c r="C265" s="64"/>
      <c r="D265" s="30" t="s">
        <v>351</v>
      </c>
      <c r="E265" s="30" t="s">
        <v>156</v>
      </c>
      <c r="F265" s="62" t="s">
        <v>410</v>
      </c>
      <c r="G265" s="29"/>
      <c r="H265" s="29"/>
      <c r="I265" s="94">
        <f t="shared" si="33"/>
        <v>687.7</v>
      </c>
      <c r="J265" s="94"/>
      <c r="K265" s="33">
        <f t="shared" si="32"/>
        <v>687.7</v>
      </c>
      <c r="L265" s="127"/>
      <c r="M265" s="33">
        <f t="shared" si="31"/>
        <v>687.7</v>
      </c>
      <c r="N265" s="70"/>
      <c r="O265" s="77">
        <f t="shared" si="29"/>
        <v>687.7</v>
      </c>
      <c r="P265" s="70"/>
      <c r="Q265" s="263">
        <f t="shared" si="30"/>
        <v>687.7</v>
      </c>
      <c r="R265" s="263">
        <f t="shared" si="34"/>
        <v>0</v>
      </c>
      <c r="S265" s="263">
        <f t="shared" si="27"/>
        <v>687.7</v>
      </c>
    </row>
    <row r="266" spans="2:19" ht="25.5">
      <c r="B266" s="36" t="s">
        <v>485</v>
      </c>
      <c r="C266" s="63"/>
      <c r="D266" s="30" t="s">
        <v>351</v>
      </c>
      <c r="E266" s="30" t="s">
        <v>156</v>
      </c>
      <c r="F266" s="30" t="s">
        <v>486</v>
      </c>
      <c r="G266" s="30"/>
      <c r="H266" s="30"/>
      <c r="I266" s="94">
        <f t="shared" si="33"/>
        <v>687.7</v>
      </c>
      <c r="J266" s="94"/>
      <c r="K266" s="33">
        <f t="shared" si="32"/>
        <v>687.7</v>
      </c>
      <c r="L266" s="127"/>
      <c r="M266" s="33">
        <f t="shared" si="31"/>
        <v>687.7</v>
      </c>
      <c r="N266" s="70"/>
      <c r="O266" s="77">
        <f t="shared" si="29"/>
        <v>687.7</v>
      </c>
      <c r="P266" s="70"/>
      <c r="Q266" s="263">
        <f t="shared" si="30"/>
        <v>687.7</v>
      </c>
      <c r="R266" s="263">
        <f t="shared" si="34"/>
        <v>0</v>
      </c>
      <c r="S266" s="263">
        <f t="shared" si="27"/>
        <v>687.7</v>
      </c>
    </row>
    <row r="267" spans="2:19" ht="12.75">
      <c r="B267" s="43" t="s">
        <v>253</v>
      </c>
      <c r="C267" s="61"/>
      <c r="D267" s="30" t="s">
        <v>351</v>
      </c>
      <c r="E267" s="30" t="s">
        <v>156</v>
      </c>
      <c r="F267" s="30" t="s">
        <v>486</v>
      </c>
      <c r="G267" s="30" t="s">
        <v>487</v>
      </c>
      <c r="H267" s="30"/>
      <c r="I267" s="94">
        <f t="shared" si="33"/>
        <v>687.7</v>
      </c>
      <c r="J267" s="94"/>
      <c r="K267" s="33">
        <f t="shared" si="32"/>
        <v>687.7</v>
      </c>
      <c r="L267" s="127"/>
      <c r="M267" s="33">
        <f t="shared" si="31"/>
        <v>687.7</v>
      </c>
      <c r="N267" s="70"/>
      <c r="O267" s="77">
        <f t="shared" si="29"/>
        <v>687.7</v>
      </c>
      <c r="P267" s="70"/>
      <c r="Q267" s="263">
        <f t="shared" si="30"/>
        <v>687.7</v>
      </c>
      <c r="R267" s="263">
        <f t="shared" si="34"/>
        <v>0</v>
      </c>
      <c r="S267" s="263">
        <f t="shared" si="27"/>
        <v>687.7</v>
      </c>
    </row>
    <row r="268" spans="2:19" ht="12.75">
      <c r="B268" s="43" t="s">
        <v>257</v>
      </c>
      <c r="C268" s="61"/>
      <c r="D268" s="30" t="s">
        <v>351</v>
      </c>
      <c r="E268" s="30" t="s">
        <v>156</v>
      </c>
      <c r="F268" s="30" t="s">
        <v>486</v>
      </c>
      <c r="G268" s="30" t="s">
        <v>256</v>
      </c>
      <c r="H268" s="30"/>
      <c r="I268" s="94">
        <f t="shared" si="33"/>
        <v>687.7</v>
      </c>
      <c r="J268" s="94"/>
      <c r="K268" s="33">
        <f t="shared" si="32"/>
        <v>687.7</v>
      </c>
      <c r="L268" s="127"/>
      <c r="M268" s="33">
        <f t="shared" si="31"/>
        <v>687.7</v>
      </c>
      <c r="N268" s="70"/>
      <c r="O268" s="77">
        <f t="shared" si="29"/>
        <v>687.7</v>
      </c>
      <c r="P268" s="70"/>
      <c r="Q268" s="263">
        <f t="shared" si="30"/>
        <v>687.7</v>
      </c>
      <c r="R268" s="263">
        <f t="shared" si="34"/>
        <v>0</v>
      </c>
      <c r="S268" s="263">
        <f t="shared" si="27"/>
        <v>687.7</v>
      </c>
    </row>
    <row r="269" spans="2:19" ht="12.75">
      <c r="B269" s="36" t="s">
        <v>383</v>
      </c>
      <c r="C269" s="63"/>
      <c r="D269" s="30" t="s">
        <v>351</v>
      </c>
      <c r="E269" s="30" t="s">
        <v>156</v>
      </c>
      <c r="F269" s="30" t="s">
        <v>486</v>
      </c>
      <c r="G269" s="30" t="s">
        <v>256</v>
      </c>
      <c r="H269" s="30" t="s">
        <v>400</v>
      </c>
      <c r="I269" s="95">
        <v>687.7</v>
      </c>
      <c r="J269" s="94"/>
      <c r="K269" s="33">
        <f t="shared" si="32"/>
        <v>687.7</v>
      </c>
      <c r="L269" s="127"/>
      <c r="M269" s="33">
        <f t="shared" si="31"/>
        <v>687.7</v>
      </c>
      <c r="N269" s="70"/>
      <c r="O269" s="77">
        <f t="shared" si="29"/>
        <v>687.7</v>
      </c>
      <c r="P269" s="70"/>
      <c r="Q269" s="263">
        <f t="shared" si="30"/>
        <v>687.7</v>
      </c>
      <c r="R269" s="263">
        <v>0</v>
      </c>
      <c r="S269" s="263">
        <f aca="true" t="shared" si="35" ref="S269:S341">Q269+R269</f>
        <v>687.7</v>
      </c>
    </row>
    <row r="270" spans="2:19" ht="12.75">
      <c r="B270" s="32" t="s">
        <v>307</v>
      </c>
      <c r="C270" s="87"/>
      <c r="D270" s="271" t="s">
        <v>365</v>
      </c>
      <c r="E270" s="271"/>
      <c r="F270" s="271"/>
      <c r="G270" s="271"/>
      <c r="H270" s="271"/>
      <c r="I270" s="272">
        <f aca="true" t="shared" si="36" ref="I270:J272">I271</f>
        <v>0</v>
      </c>
      <c r="J270" s="272">
        <f t="shared" si="36"/>
        <v>8581.5</v>
      </c>
      <c r="K270" s="33">
        <f t="shared" si="32"/>
        <v>8581.5</v>
      </c>
      <c r="L270" s="127"/>
      <c r="M270" s="33">
        <f t="shared" si="31"/>
        <v>8581.5</v>
      </c>
      <c r="N270" s="70">
        <f>N271</f>
        <v>3085</v>
      </c>
      <c r="O270" s="77">
        <f t="shared" si="29"/>
        <v>11666.5</v>
      </c>
      <c r="P270" s="70"/>
      <c r="Q270" s="263">
        <f t="shared" si="30"/>
        <v>11666.5</v>
      </c>
      <c r="R270" s="263">
        <f>R271</f>
        <v>0</v>
      </c>
      <c r="S270" s="263">
        <f t="shared" si="35"/>
        <v>11666.5</v>
      </c>
    </row>
    <row r="271" spans="2:19" ht="12.75">
      <c r="B271" s="32" t="s">
        <v>144</v>
      </c>
      <c r="C271" s="185"/>
      <c r="D271" s="87" t="s">
        <v>365</v>
      </c>
      <c r="E271" s="87" t="s">
        <v>143</v>
      </c>
      <c r="F271" s="87"/>
      <c r="G271" s="87"/>
      <c r="H271" s="87"/>
      <c r="I271" s="272">
        <f t="shared" si="36"/>
        <v>0</v>
      </c>
      <c r="J271" s="272">
        <f t="shared" si="36"/>
        <v>8581.5</v>
      </c>
      <c r="K271" s="33">
        <f t="shared" si="32"/>
        <v>8581.5</v>
      </c>
      <c r="L271" s="127"/>
      <c r="M271" s="33">
        <f t="shared" si="31"/>
        <v>8581.5</v>
      </c>
      <c r="N271" s="70">
        <f>N272</f>
        <v>3085</v>
      </c>
      <c r="O271" s="77">
        <f t="shared" si="29"/>
        <v>11666.5</v>
      </c>
      <c r="P271" s="70"/>
      <c r="Q271" s="263">
        <f t="shared" si="30"/>
        <v>11666.5</v>
      </c>
      <c r="R271" s="263">
        <f>R272</f>
        <v>0</v>
      </c>
      <c r="S271" s="263">
        <f t="shared" si="35"/>
        <v>11666.5</v>
      </c>
    </row>
    <row r="272" spans="2:19" ht="25.5">
      <c r="B272" s="34" t="s">
        <v>461</v>
      </c>
      <c r="C272" s="185"/>
      <c r="D272" s="87" t="s">
        <v>365</v>
      </c>
      <c r="E272" s="87" t="s">
        <v>143</v>
      </c>
      <c r="F272" s="87" t="s">
        <v>460</v>
      </c>
      <c r="G272" s="87"/>
      <c r="H272" s="87"/>
      <c r="I272" s="272">
        <f t="shared" si="36"/>
        <v>0</v>
      </c>
      <c r="J272" s="272">
        <f t="shared" si="36"/>
        <v>8581.5</v>
      </c>
      <c r="K272" s="33">
        <f t="shared" si="32"/>
        <v>8581.5</v>
      </c>
      <c r="L272" s="127"/>
      <c r="M272" s="33">
        <f t="shared" si="31"/>
        <v>8581.5</v>
      </c>
      <c r="N272" s="70">
        <f>N273</f>
        <v>3085</v>
      </c>
      <c r="O272" s="77">
        <f t="shared" si="29"/>
        <v>11666.5</v>
      </c>
      <c r="P272" s="70"/>
      <c r="Q272" s="263">
        <f t="shared" si="30"/>
        <v>11666.5</v>
      </c>
      <c r="R272" s="263">
        <f>R273</f>
        <v>0</v>
      </c>
      <c r="S272" s="263">
        <f t="shared" si="35"/>
        <v>11666.5</v>
      </c>
    </row>
    <row r="273" spans="2:19" ht="25.5">
      <c r="B273" s="32" t="s">
        <v>464</v>
      </c>
      <c r="C273" s="185"/>
      <c r="D273" s="271" t="s">
        <v>365</v>
      </c>
      <c r="E273" s="271" t="s">
        <v>143</v>
      </c>
      <c r="F273" s="87" t="s">
        <v>450</v>
      </c>
      <c r="G273" s="271"/>
      <c r="H273" s="271"/>
      <c r="I273" s="272">
        <f>I275</f>
        <v>0</v>
      </c>
      <c r="J273" s="272">
        <f>J274</f>
        <v>8581.5</v>
      </c>
      <c r="K273" s="33">
        <f t="shared" si="32"/>
        <v>8581.5</v>
      </c>
      <c r="L273" s="127"/>
      <c r="M273" s="33">
        <f t="shared" si="31"/>
        <v>8581.5</v>
      </c>
      <c r="N273" s="70">
        <f>N274</f>
        <v>3085</v>
      </c>
      <c r="O273" s="77">
        <f t="shared" si="29"/>
        <v>11666.5</v>
      </c>
      <c r="P273" s="70"/>
      <c r="Q273" s="263">
        <f t="shared" si="30"/>
        <v>11666.5</v>
      </c>
      <c r="R273" s="263">
        <f>R274</f>
        <v>0</v>
      </c>
      <c r="S273" s="263">
        <f t="shared" si="35"/>
        <v>11666.5</v>
      </c>
    </row>
    <row r="274" spans="2:19" ht="12.75">
      <c r="B274" s="43" t="s">
        <v>253</v>
      </c>
      <c r="C274" s="185"/>
      <c r="D274" s="271" t="s">
        <v>365</v>
      </c>
      <c r="E274" s="271" t="s">
        <v>143</v>
      </c>
      <c r="F274" s="87" t="s">
        <v>450</v>
      </c>
      <c r="G274" s="271" t="s">
        <v>487</v>
      </c>
      <c r="H274" s="271"/>
      <c r="I274" s="272"/>
      <c r="J274" s="272">
        <f>J275</f>
        <v>8581.5</v>
      </c>
      <c r="K274" s="33">
        <f t="shared" si="32"/>
        <v>8581.5</v>
      </c>
      <c r="L274" s="127"/>
      <c r="M274" s="33">
        <f t="shared" si="31"/>
        <v>8581.5</v>
      </c>
      <c r="N274" s="70">
        <f>N275</f>
        <v>3085</v>
      </c>
      <c r="O274" s="77">
        <f t="shared" si="29"/>
        <v>11666.5</v>
      </c>
      <c r="P274" s="70"/>
      <c r="Q274" s="263">
        <f t="shared" si="30"/>
        <v>11666.5</v>
      </c>
      <c r="R274" s="263">
        <f>R275</f>
        <v>0</v>
      </c>
      <c r="S274" s="263">
        <f t="shared" si="35"/>
        <v>11666.5</v>
      </c>
    </row>
    <row r="275" spans="2:19" ht="12.75">
      <c r="B275" s="36" t="s">
        <v>139</v>
      </c>
      <c r="C275" s="185"/>
      <c r="D275" s="271" t="s">
        <v>365</v>
      </c>
      <c r="E275" s="271" t="s">
        <v>143</v>
      </c>
      <c r="F275" s="87" t="s">
        <v>450</v>
      </c>
      <c r="G275" s="271" t="s">
        <v>459</v>
      </c>
      <c r="H275" s="271"/>
      <c r="I275" s="272">
        <f>I276</f>
        <v>0</v>
      </c>
      <c r="J275" s="272">
        <f>J276+J277</f>
        <v>8581.5</v>
      </c>
      <c r="K275" s="33">
        <f t="shared" si="32"/>
        <v>8581.5</v>
      </c>
      <c r="L275" s="127"/>
      <c r="M275" s="33">
        <f t="shared" si="31"/>
        <v>8581.5</v>
      </c>
      <c r="N275" s="70">
        <f>N277</f>
        <v>3085</v>
      </c>
      <c r="O275" s="77">
        <f t="shared" si="29"/>
        <v>11666.5</v>
      </c>
      <c r="P275" s="70"/>
      <c r="Q275" s="263">
        <f t="shared" si="30"/>
        <v>11666.5</v>
      </c>
      <c r="R275" s="263">
        <f>R277</f>
        <v>0</v>
      </c>
      <c r="S275" s="263">
        <f t="shared" si="35"/>
        <v>11666.5</v>
      </c>
    </row>
    <row r="276" spans="2:19" ht="12.75">
      <c r="B276" s="36" t="s">
        <v>408</v>
      </c>
      <c r="C276" s="185"/>
      <c r="D276" s="271" t="s">
        <v>365</v>
      </c>
      <c r="E276" s="271" t="s">
        <v>143</v>
      </c>
      <c r="F276" s="87" t="s">
        <v>462</v>
      </c>
      <c r="G276" s="271" t="s">
        <v>459</v>
      </c>
      <c r="H276" s="271" t="s">
        <v>397</v>
      </c>
      <c r="I276" s="272">
        <v>0</v>
      </c>
      <c r="J276" s="272"/>
      <c r="K276" s="33">
        <f t="shared" si="32"/>
        <v>0</v>
      </c>
      <c r="L276" s="127"/>
      <c r="M276" s="33">
        <f t="shared" si="31"/>
        <v>0</v>
      </c>
      <c r="N276" s="70"/>
      <c r="O276" s="77">
        <f aca="true" t="shared" si="37" ref="O276:O352">M276+N276</f>
        <v>0</v>
      </c>
      <c r="P276" s="70"/>
      <c r="Q276" s="263">
        <f t="shared" si="30"/>
        <v>0</v>
      </c>
      <c r="R276" s="263"/>
      <c r="S276" s="263">
        <f t="shared" si="35"/>
        <v>0</v>
      </c>
    </row>
    <row r="277" spans="2:19" ht="12.75">
      <c r="B277" s="36" t="s">
        <v>382</v>
      </c>
      <c r="C277" s="185"/>
      <c r="D277" s="271" t="s">
        <v>365</v>
      </c>
      <c r="E277" s="271" t="s">
        <v>143</v>
      </c>
      <c r="F277" s="87" t="s">
        <v>450</v>
      </c>
      <c r="G277" s="271" t="s">
        <v>459</v>
      </c>
      <c r="H277" s="271" t="s">
        <v>31</v>
      </c>
      <c r="I277" s="272"/>
      <c r="J277" s="272">
        <v>8581.5</v>
      </c>
      <c r="K277" s="33">
        <f t="shared" si="32"/>
        <v>8581.5</v>
      </c>
      <c r="L277" s="127"/>
      <c r="M277" s="33">
        <f t="shared" si="31"/>
        <v>8581.5</v>
      </c>
      <c r="N277" s="70">
        <v>3085</v>
      </c>
      <c r="O277" s="77">
        <f t="shared" si="37"/>
        <v>11666.5</v>
      </c>
      <c r="P277" s="70"/>
      <c r="Q277" s="263">
        <f aca="true" t="shared" si="38" ref="Q277:Q353">O277+P277</f>
        <v>11666.5</v>
      </c>
      <c r="R277" s="263">
        <v>0</v>
      </c>
      <c r="S277" s="263">
        <f t="shared" si="35"/>
        <v>11666.5</v>
      </c>
    </row>
    <row r="278" spans="2:19" ht="12.75">
      <c r="B278" s="36" t="s">
        <v>308</v>
      </c>
      <c r="C278" s="63"/>
      <c r="D278" s="30" t="s">
        <v>366</v>
      </c>
      <c r="E278" s="30"/>
      <c r="F278" s="30"/>
      <c r="G278" s="30"/>
      <c r="H278" s="30"/>
      <c r="I278" s="95"/>
      <c r="J278" s="94">
        <f>J279</f>
        <v>400</v>
      </c>
      <c r="K278" s="33">
        <f t="shared" si="32"/>
        <v>400</v>
      </c>
      <c r="L278" s="127"/>
      <c r="M278" s="33">
        <f t="shared" si="31"/>
        <v>400</v>
      </c>
      <c r="N278" s="70"/>
      <c r="O278" s="77">
        <f t="shared" si="37"/>
        <v>400</v>
      </c>
      <c r="P278" s="70">
        <f>P279</f>
        <v>100</v>
      </c>
      <c r="Q278" s="263">
        <f t="shared" si="38"/>
        <v>500</v>
      </c>
      <c r="R278" s="263">
        <f>R279</f>
        <v>0</v>
      </c>
      <c r="S278" s="263">
        <f t="shared" si="35"/>
        <v>500</v>
      </c>
    </row>
    <row r="279" spans="2:19" ht="12.75">
      <c r="B279" s="36" t="s">
        <v>458</v>
      </c>
      <c r="C279" s="63"/>
      <c r="D279" s="30" t="s">
        <v>366</v>
      </c>
      <c r="E279" s="30" t="s">
        <v>457</v>
      </c>
      <c r="F279" s="30"/>
      <c r="G279" s="30"/>
      <c r="H279" s="30"/>
      <c r="I279" s="95"/>
      <c r="J279" s="94">
        <f>J280</f>
        <v>400</v>
      </c>
      <c r="K279" s="33">
        <f t="shared" si="32"/>
        <v>400</v>
      </c>
      <c r="L279" s="127"/>
      <c r="M279" s="33">
        <f t="shared" si="31"/>
        <v>400</v>
      </c>
      <c r="N279" s="70"/>
      <c r="O279" s="77">
        <f t="shared" si="37"/>
        <v>400</v>
      </c>
      <c r="P279" s="70">
        <f>P280</f>
        <v>100</v>
      </c>
      <c r="Q279" s="263">
        <f t="shared" si="38"/>
        <v>500</v>
      </c>
      <c r="R279" s="263">
        <f>R280</f>
        <v>0</v>
      </c>
      <c r="S279" s="263">
        <f t="shared" si="35"/>
        <v>500</v>
      </c>
    </row>
    <row r="280" spans="2:19" ht="25.5">
      <c r="B280" s="43" t="s">
        <v>456</v>
      </c>
      <c r="C280" s="64"/>
      <c r="D280" s="30" t="s">
        <v>366</v>
      </c>
      <c r="E280" s="30" t="s">
        <v>457</v>
      </c>
      <c r="F280" s="30" t="s">
        <v>455</v>
      </c>
      <c r="G280" s="29"/>
      <c r="H280" s="29"/>
      <c r="I280" s="96"/>
      <c r="J280" s="94">
        <f>J282</f>
        <v>400</v>
      </c>
      <c r="K280" s="33">
        <f t="shared" si="32"/>
        <v>400</v>
      </c>
      <c r="L280" s="127"/>
      <c r="M280" s="33">
        <f t="shared" si="31"/>
        <v>400</v>
      </c>
      <c r="N280" s="70"/>
      <c r="O280" s="77">
        <f t="shared" si="37"/>
        <v>400</v>
      </c>
      <c r="P280" s="70">
        <f>P281</f>
        <v>100</v>
      </c>
      <c r="Q280" s="263">
        <f t="shared" si="38"/>
        <v>500</v>
      </c>
      <c r="R280" s="263">
        <f>R281</f>
        <v>0</v>
      </c>
      <c r="S280" s="263">
        <f t="shared" si="35"/>
        <v>500</v>
      </c>
    </row>
    <row r="281" spans="2:19" ht="12.75">
      <c r="B281" s="43" t="s">
        <v>253</v>
      </c>
      <c r="C281" s="64"/>
      <c r="D281" s="30" t="s">
        <v>366</v>
      </c>
      <c r="E281" s="30" t="s">
        <v>457</v>
      </c>
      <c r="F281" s="30" t="s">
        <v>455</v>
      </c>
      <c r="G281" s="30" t="s">
        <v>487</v>
      </c>
      <c r="H281" s="29"/>
      <c r="I281" s="96"/>
      <c r="J281" s="94">
        <f>J282</f>
        <v>400</v>
      </c>
      <c r="K281" s="33">
        <f t="shared" si="32"/>
        <v>400</v>
      </c>
      <c r="L281" s="127"/>
      <c r="M281" s="33">
        <f t="shared" si="31"/>
        <v>400</v>
      </c>
      <c r="N281" s="70"/>
      <c r="O281" s="77">
        <f t="shared" si="37"/>
        <v>400</v>
      </c>
      <c r="P281" s="70">
        <f>P282</f>
        <v>100</v>
      </c>
      <c r="Q281" s="263">
        <f t="shared" si="38"/>
        <v>500</v>
      </c>
      <c r="R281" s="263">
        <f>R282</f>
        <v>0</v>
      </c>
      <c r="S281" s="263">
        <f t="shared" si="35"/>
        <v>500</v>
      </c>
    </row>
    <row r="282" spans="2:19" ht="12.75">
      <c r="B282" s="36" t="s">
        <v>139</v>
      </c>
      <c r="C282" s="64"/>
      <c r="D282" s="30" t="s">
        <v>366</v>
      </c>
      <c r="E282" s="30" t="s">
        <v>457</v>
      </c>
      <c r="F282" s="30" t="s">
        <v>455</v>
      </c>
      <c r="G282" s="30" t="s">
        <v>459</v>
      </c>
      <c r="H282" s="30"/>
      <c r="I282" s="95"/>
      <c r="J282" s="94">
        <f>J283</f>
        <v>400</v>
      </c>
      <c r="K282" s="33">
        <f t="shared" si="32"/>
        <v>400</v>
      </c>
      <c r="L282" s="127"/>
      <c r="M282" s="33">
        <f t="shared" si="31"/>
        <v>400</v>
      </c>
      <c r="N282" s="70"/>
      <c r="O282" s="77">
        <f t="shared" si="37"/>
        <v>400</v>
      </c>
      <c r="P282" s="70">
        <f>P283</f>
        <v>100</v>
      </c>
      <c r="Q282" s="263">
        <f t="shared" si="38"/>
        <v>500</v>
      </c>
      <c r="R282" s="263">
        <f>R283</f>
        <v>0</v>
      </c>
      <c r="S282" s="263">
        <f t="shared" si="35"/>
        <v>500</v>
      </c>
    </row>
    <row r="283" spans="2:19" ht="12.75">
      <c r="B283" s="36" t="s">
        <v>382</v>
      </c>
      <c r="C283" s="64"/>
      <c r="D283" s="30" t="s">
        <v>366</v>
      </c>
      <c r="E283" s="30" t="s">
        <v>457</v>
      </c>
      <c r="F283" s="30" t="s">
        <v>455</v>
      </c>
      <c r="G283" s="30" t="s">
        <v>459</v>
      </c>
      <c r="H283" s="30" t="s">
        <v>31</v>
      </c>
      <c r="I283" s="95"/>
      <c r="J283" s="94">
        <v>400</v>
      </c>
      <c r="K283" s="33">
        <f>I283+J283</f>
        <v>400</v>
      </c>
      <c r="L283" s="127"/>
      <c r="M283" s="33">
        <f t="shared" si="31"/>
        <v>400</v>
      </c>
      <c r="N283" s="70"/>
      <c r="O283" s="77">
        <f t="shared" si="37"/>
        <v>400</v>
      </c>
      <c r="P283" s="70">
        <v>100</v>
      </c>
      <c r="Q283" s="263">
        <f t="shared" si="38"/>
        <v>500</v>
      </c>
      <c r="R283" s="263">
        <v>0</v>
      </c>
      <c r="S283" s="263">
        <f t="shared" si="35"/>
        <v>500</v>
      </c>
    </row>
    <row r="284" spans="2:19" ht="12.75">
      <c r="B284" s="36" t="s">
        <v>313</v>
      </c>
      <c r="C284" s="64"/>
      <c r="D284" s="30" t="s">
        <v>372</v>
      </c>
      <c r="E284" s="30"/>
      <c r="F284" s="30"/>
      <c r="G284" s="30"/>
      <c r="H284" s="30"/>
      <c r="I284" s="95"/>
      <c r="J284" s="94"/>
      <c r="K284" s="33"/>
      <c r="L284" s="127">
        <f aca="true" t="shared" si="39" ref="L284:L289">L285</f>
        <v>100</v>
      </c>
      <c r="M284" s="33">
        <f t="shared" si="31"/>
        <v>100</v>
      </c>
      <c r="N284" s="70"/>
      <c r="O284" s="77">
        <f t="shared" si="37"/>
        <v>100</v>
      </c>
      <c r="P284" s="70"/>
      <c r="Q284" s="263">
        <f t="shared" si="38"/>
        <v>100</v>
      </c>
      <c r="R284" s="263">
        <f>R285</f>
        <v>902.4</v>
      </c>
      <c r="S284" s="263">
        <f t="shared" si="35"/>
        <v>1002.4</v>
      </c>
    </row>
    <row r="285" spans="2:19" ht="12.75">
      <c r="B285" s="36" t="s">
        <v>314</v>
      </c>
      <c r="C285" s="64"/>
      <c r="D285" s="30" t="s">
        <v>372</v>
      </c>
      <c r="E285" s="30" t="s">
        <v>373</v>
      </c>
      <c r="F285" s="30"/>
      <c r="G285" s="30"/>
      <c r="H285" s="30"/>
      <c r="I285" s="95"/>
      <c r="J285" s="94"/>
      <c r="K285" s="33"/>
      <c r="L285" s="127">
        <f t="shared" si="39"/>
        <v>100</v>
      </c>
      <c r="M285" s="33">
        <f t="shared" si="31"/>
        <v>100</v>
      </c>
      <c r="N285" s="70"/>
      <c r="O285" s="77">
        <f t="shared" si="37"/>
        <v>100</v>
      </c>
      <c r="P285" s="70"/>
      <c r="Q285" s="263">
        <f t="shared" si="38"/>
        <v>100</v>
      </c>
      <c r="R285" s="263">
        <f>R286</f>
        <v>902.4</v>
      </c>
      <c r="S285" s="263">
        <f t="shared" si="35"/>
        <v>1002.4</v>
      </c>
    </row>
    <row r="286" spans="2:19" ht="12.75">
      <c r="B286" s="43" t="s">
        <v>409</v>
      </c>
      <c r="C286" s="64"/>
      <c r="D286" s="30" t="s">
        <v>372</v>
      </c>
      <c r="E286" s="30" t="s">
        <v>373</v>
      </c>
      <c r="F286" s="267" t="s">
        <v>410</v>
      </c>
      <c r="G286" s="30"/>
      <c r="H286" s="30"/>
      <c r="I286" s="95"/>
      <c r="J286" s="94"/>
      <c r="K286" s="33"/>
      <c r="L286" s="127">
        <f t="shared" si="39"/>
        <v>100</v>
      </c>
      <c r="M286" s="33">
        <f t="shared" si="31"/>
        <v>100</v>
      </c>
      <c r="N286" s="70"/>
      <c r="O286" s="77">
        <f t="shared" si="37"/>
        <v>100</v>
      </c>
      <c r="P286" s="70"/>
      <c r="Q286" s="263">
        <f t="shared" si="38"/>
        <v>100</v>
      </c>
      <c r="R286" s="263">
        <f>R287+R291</f>
        <v>902.4</v>
      </c>
      <c r="S286" s="263">
        <f t="shared" si="35"/>
        <v>1002.4</v>
      </c>
    </row>
    <row r="287" spans="2:19" ht="25.5">
      <c r="B287" s="43" t="s">
        <v>553</v>
      </c>
      <c r="C287" s="63"/>
      <c r="D287" s="30" t="s">
        <v>372</v>
      </c>
      <c r="E287" s="30" t="s">
        <v>373</v>
      </c>
      <c r="F287" s="273" t="s">
        <v>42</v>
      </c>
      <c r="G287" s="30"/>
      <c r="H287" s="30"/>
      <c r="I287" s="95"/>
      <c r="J287" s="94"/>
      <c r="K287" s="33"/>
      <c r="L287" s="127">
        <f t="shared" si="39"/>
        <v>100</v>
      </c>
      <c r="M287" s="33">
        <f t="shared" si="31"/>
        <v>100</v>
      </c>
      <c r="N287" s="70"/>
      <c r="O287" s="77">
        <f t="shared" si="37"/>
        <v>100</v>
      </c>
      <c r="P287" s="70"/>
      <c r="Q287" s="263">
        <f t="shared" si="38"/>
        <v>100</v>
      </c>
      <c r="R287" s="263">
        <f>R288</f>
        <v>0</v>
      </c>
      <c r="S287" s="263">
        <f t="shared" si="35"/>
        <v>100</v>
      </c>
    </row>
    <row r="288" spans="2:19" ht="12.75">
      <c r="B288" s="43" t="s">
        <v>253</v>
      </c>
      <c r="C288" s="63"/>
      <c r="D288" s="30" t="s">
        <v>372</v>
      </c>
      <c r="E288" s="30" t="s">
        <v>373</v>
      </c>
      <c r="F288" s="267" t="s">
        <v>42</v>
      </c>
      <c r="G288" s="267" t="s">
        <v>487</v>
      </c>
      <c r="H288" s="30"/>
      <c r="I288" s="95"/>
      <c r="J288" s="94"/>
      <c r="K288" s="33"/>
      <c r="L288" s="127">
        <f t="shared" si="39"/>
        <v>100</v>
      </c>
      <c r="M288" s="33">
        <f t="shared" si="31"/>
        <v>100</v>
      </c>
      <c r="N288" s="70"/>
      <c r="O288" s="77">
        <f t="shared" si="37"/>
        <v>100</v>
      </c>
      <c r="P288" s="70"/>
      <c r="Q288" s="263">
        <f t="shared" si="38"/>
        <v>100</v>
      </c>
      <c r="R288" s="263">
        <f>R289</f>
        <v>0</v>
      </c>
      <c r="S288" s="263">
        <f t="shared" si="35"/>
        <v>100</v>
      </c>
    </row>
    <row r="289" spans="2:19" ht="12.75">
      <c r="B289" s="36" t="s">
        <v>139</v>
      </c>
      <c r="C289" s="63"/>
      <c r="D289" s="30" t="s">
        <v>372</v>
      </c>
      <c r="E289" s="30" t="s">
        <v>373</v>
      </c>
      <c r="F289" s="267" t="s">
        <v>42</v>
      </c>
      <c r="G289" s="30" t="s">
        <v>459</v>
      </c>
      <c r="H289" s="30"/>
      <c r="I289" s="95"/>
      <c r="J289" s="94"/>
      <c r="K289" s="33"/>
      <c r="L289" s="127">
        <f t="shared" si="39"/>
        <v>100</v>
      </c>
      <c r="M289" s="33">
        <f t="shared" si="31"/>
        <v>100</v>
      </c>
      <c r="N289" s="70"/>
      <c r="O289" s="77">
        <f t="shared" si="37"/>
        <v>100</v>
      </c>
      <c r="P289" s="70"/>
      <c r="Q289" s="263">
        <f t="shared" si="38"/>
        <v>100</v>
      </c>
      <c r="R289" s="263">
        <f>R290</f>
        <v>0</v>
      </c>
      <c r="S289" s="263">
        <f t="shared" si="35"/>
        <v>100</v>
      </c>
    </row>
    <row r="290" spans="2:19" ht="12.75">
      <c r="B290" s="36" t="s">
        <v>383</v>
      </c>
      <c r="C290" s="63"/>
      <c r="D290" s="30" t="s">
        <v>372</v>
      </c>
      <c r="E290" s="30" t="s">
        <v>373</v>
      </c>
      <c r="F290" s="267" t="s">
        <v>42</v>
      </c>
      <c r="G290" s="30" t="s">
        <v>459</v>
      </c>
      <c r="H290" s="30" t="s">
        <v>400</v>
      </c>
      <c r="I290" s="95"/>
      <c r="J290" s="94"/>
      <c r="K290" s="33"/>
      <c r="L290" s="127">
        <v>100</v>
      </c>
      <c r="M290" s="33">
        <f t="shared" si="31"/>
        <v>100</v>
      </c>
      <c r="N290" s="70"/>
      <c r="O290" s="77">
        <f t="shared" si="37"/>
        <v>100</v>
      </c>
      <c r="P290" s="70"/>
      <c r="Q290" s="263">
        <f t="shared" si="38"/>
        <v>100</v>
      </c>
      <c r="R290" s="263">
        <v>0</v>
      </c>
      <c r="S290" s="263">
        <f t="shared" si="35"/>
        <v>100</v>
      </c>
    </row>
    <row r="291" spans="2:19" ht="12.75">
      <c r="B291" s="36" t="s">
        <v>669</v>
      </c>
      <c r="C291" s="64"/>
      <c r="D291" s="30" t="s">
        <v>372</v>
      </c>
      <c r="E291" s="30" t="s">
        <v>373</v>
      </c>
      <c r="F291" s="30" t="s">
        <v>668</v>
      </c>
      <c r="G291" s="30"/>
      <c r="H291" s="30"/>
      <c r="I291" s="95"/>
      <c r="J291" s="94"/>
      <c r="K291" s="33"/>
      <c r="L291" s="127"/>
      <c r="M291" s="33"/>
      <c r="N291" s="70"/>
      <c r="O291" s="77"/>
      <c r="P291" s="70"/>
      <c r="Q291" s="263"/>
      <c r="R291" s="263">
        <f>R292</f>
        <v>902.4</v>
      </c>
      <c r="S291" s="263">
        <f t="shared" si="35"/>
        <v>902.4</v>
      </c>
    </row>
    <row r="292" spans="2:19" ht="12.75">
      <c r="B292" s="43" t="s">
        <v>253</v>
      </c>
      <c r="C292" s="64"/>
      <c r="D292" s="30" t="s">
        <v>372</v>
      </c>
      <c r="E292" s="30" t="s">
        <v>373</v>
      </c>
      <c r="F292" s="30" t="s">
        <v>668</v>
      </c>
      <c r="G292" s="267" t="s">
        <v>487</v>
      </c>
      <c r="H292" s="30"/>
      <c r="I292" s="95"/>
      <c r="J292" s="94"/>
      <c r="K292" s="33"/>
      <c r="L292" s="127"/>
      <c r="M292" s="33"/>
      <c r="N292" s="70"/>
      <c r="O292" s="77"/>
      <c r="P292" s="70"/>
      <c r="Q292" s="263"/>
      <c r="R292" s="263">
        <f>R293</f>
        <v>902.4</v>
      </c>
      <c r="S292" s="263">
        <f t="shared" si="35"/>
        <v>902.4</v>
      </c>
    </row>
    <row r="293" spans="2:19" ht="12.75">
      <c r="B293" s="36" t="s">
        <v>139</v>
      </c>
      <c r="C293" s="64"/>
      <c r="D293" s="30" t="s">
        <v>372</v>
      </c>
      <c r="E293" s="30" t="s">
        <v>373</v>
      </c>
      <c r="F293" s="30" t="s">
        <v>668</v>
      </c>
      <c r="G293" s="30" t="s">
        <v>459</v>
      </c>
      <c r="H293" s="30"/>
      <c r="I293" s="95"/>
      <c r="J293" s="94"/>
      <c r="K293" s="33"/>
      <c r="L293" s="127"/>
      <c r="M293" s="33"/>
      <c r="N293" s="70"/>
      <c r="O293" s="77"/>
      <c r="P293" s="70"/>
      <c r="Q293" s="263"/>
      <c r="R293" s="263">
        <f>R294</f>
        <v>902.4</v>
      </c>
      <c r="S293" s="263">
        <f t="shared" si="35"/>
        <v>902.4</v>
      </c>
    </row>
    <row r="294" spans="2:19" ht="12.75">
      <c r="B294" s="36" t="s">
        <v>382</v>
      </c>
      <c r="C294" s="64"/>
      <c r="D294" s="30" t="s">
        <v>372</v>
      </c>
      <c r="E294" s="30" t="s">
        <v>373</v>
      </c>
      <c r="F294" s="30" t="s">
        <v>668</v>
      </c>
      <c r="G294" s="30" t="s">
        <v>459</v>
      </c>
      <c r="H294" s="30" t="s">
        <v>31</v>
      </c>
      <c r="I294" s="95"/>
      <c r="J294" s="94"/>
      <c r="K294" s="33"/>
      <c r="L294" s="127"/>
      <c r="M294" s="33"/>
      <c r="N294" s="70"/>
      <c r="O294" s="77"/>
      <c r="P294" s="70"/>
      <c r="Q294" s="263"/>
      <c r="R294" s="263">
        <v>902.4</v>
      </c>
      <c r="S294" s="263">
        <f t="shared" si="35"/>
        <v>902.4</v>
      </c>
    </row>
    <row r="295" spans="2:19" ht="12.75">
      <c r="B295" s="36" t="s">
        <v>49</v>
      </c>
      <c r="C295" s="63"/>
      <c r="D295" s="30" t="s">
        <v>41</v>
      </c>
      <c r="E295" s="30"/>
      <c r="F295" s="30"/>
      <c r="G295" s="30"/>
      <c r="H295" s="30"/>
      <c r="I295" s="95">
        <f aca="true" t="shared" si="40" ref="I295:I300">I296</f>
        <v>10.4</v>
      </c>
      <c r="J295" s="94"/>
      <c r="K295" s="33">
        <f t="shared" si="32"/>
        <v>10.4</v>
      </c>
      <c r="L295" s="127"/>
      <c r="M295" s="33">
        <f t="shared" si="31"/>
        <v>10.4</v>
      </c>
      <c r="N295" s="70"/>
      <c r="O295" s="77">
        <f t="shared" si="37"/>
        <v>10.4</v>
      </c>
      <c r="P295" s="70"/>
      <c r="Q295" s="263">
        <f t="shared" si="38"/>
        <v>10.4</v>
      </c>
      <c r="R295" s="263">
        <f aca="true" t="shared" si="41" ref="R295:R300">R296</f>
        <v>0</v>
      </c>
      <c r="S295" s="263">
        <f t="shared" si="35"/>
        <v>10.4</v>
      </c>
    </row>
    <row r="296" spans="2:19" ht="12.75">
      <c r="B296" s="36" t="s">
        <v>51</v>
      </c>
      <c r="C296" s="63"/>
      <c r="D296" s="30" t="s">
        <v>41</v>
      </c>
      <c r="E296" s="30" t="s">
        <v>50</v>
      </c>
      <c r="F296" s="30"/>
      <c r="G296" s="30"/>
      <c r="H296" s="30"/>
      <c r="I296" s="94">
        <f t="shared" si="40"/>
        <v>10.4</v>
      </c>
      <c r="J296" s="94"/>
      <c r="K296" s="33">
        <f t="shared" si="32"/>
        <v>10.4</v>
      </c>
      <c r="L296" s="127"/>
      <c r="M296" s="33">
        <f t="shared" si="31"/>
        <v>10.4</v>
      </c>
      <c r="N296" s="70"/>
      <c r="O296" s="77">
        <f t="shared" si="37"/>
        <v>10.4</v>
      </c>
      <c r="P296" s="70"/>
      <c r="Q296" s="263">
        <f t="shared" si="38"/>
        <v>10.4</v>
      </c>
      <c r="R296" s="263">
        <f t="shared" si="41"/>
        <v>0</v>
      </c>
      <c r="S296" s="263">
        <f t="shared" si="35"/>
        <v>10.4</v>
      </c>
    </row>
    <row r="297" spans="2:19" ht="12.75">
      <c r="B297" s="43" t="s">
        <v>409</v>
      </c>
      <c r="C297" s="64"/>
      <c r="D297" s="30" t="s">
        <v>41</v>
      </c>
      <c r="E297" s="30" t="s">
        <v>50</v>
      </c>
      <c r="F297" s="30" t="s">
        <v>410</v>
      </c>
      <c r="G297" s="30"/>
      <c r="H297" s="30"/>
      <c r="I297" s="94">
        <f t="shared" si="40"/>
        <v>10.4</v>
      </c>
      <c r="J297" s="94"/>
      <c r="K297" s="33">
        <f t="shared" si="32"/>
        <v>10.4</v>
      </c>
      <c r="L297" s="127"/>
      <c r="M297" s="33">
        <f t="shared" si="31"/>
        <v>10.4</v>
      </c>
      <c r="N297" s="70"/>
      <c r="O297" s="77">
        <f t="shared" si="37"/>
        <v>10.4</v>
      </c>
      <c r="P297" s="70"/>
      <c r="Q297" s="263">
        <f t="shared" si="38"/>
        <v>10.4</v>
      </c>
      <c r="R297" s="263">
        <f t="shared" si="41"/>
        <v>0</v>
      </c>
      <c r="S297" s="263">
        <f t="shared" si="35"/>
        <v>10.4</v>
      </c>
    </row>
    <row r="298" spans="2:19" ht="12.75">
      <c r="B298" s="36" t="s">
        <v>5</v>
      </c>
      <c r="C298" s="63"/>
      <c r="D298" s="30" t="s">
        <v>41</v>
      </c>
      <c r="E298" s="30" t="s">
        <v>50</v>
      </c>
      <c r="F298" s="30" t="s">
        <v>242</v>
      </c>
      <c r="G298" s="30"/>
      <c r="H298" s="30"/>
      <c r="I298" s="94">
        <f t="shared" si="40"/>
        <v>10.4</v>
      </c>
      <c r="J298" s="94"/>
      <c r="K298" s="33">
        <f t="shared" si="32"/>
        <v>10.4</v>
      </c>
      <c r="L298" s="127"/>
      <c r="M298" s="33">
        <f t="shared" si="31"/>
        <v>10.4</v>
      </c>
      <c r="N298" s="70"/>
      <c r="O298" s="77">
        <f t="shared" si="37"/>
        <v>10.4</v>
      </c>
      <c r="P298" s="70"/>
      <c r="Q298" s="263">
        <f t="shared" si="38"/>
        <v>10.4</v>
      </c>
      <c r="R298" s="263">
        <f t="shared" si="41"/>
        <v>0</v>
      </c>
      <c r="S298" s="263">
        <f t="shared" si="35"/>
        <v>10.4</v>
      </c>
    </row>
    <row r="299" spans="2:19" ht="12.75">
      <c r="B299" s="43" t="s">
        <v>613</v>
      </c>
      <c r="C299" s="64"/>
      <c r="D299" s="30" t="s">
        <v>41</v>
      </c>
      <c r="E299" s="30" t="s">
        <v>50</v>
      </c>
      <c r="F299" s="30" t="s">
        <v>242</v>
      </c>
      <c r="G299" s="30" t="s">
        <v>614</v>
      </c>
      <c r="H299" s="30"/>
      <c r="I299" s="94">
        <f t="shared" si="40"/>
        <v>10.4</v>
      </c>
      <c r="J299" s="94"/>
      <c r="K299" s="33">
        <f t="shared" si="32"/>
        <v>10.4</v>
      </c>
      <c r="L299" s="127"/>
      <c r="M299" s="33">
        <f t="shared" si="31"/>
        <v>10.4</v>
      </c>
      <c r="N299" s="70"/>
      <c r="O299" s="77">
        <f t="shared" si="37"/>
        <v>10.4</v>
      </c>
      <c r="P299" s="70"/>
      <c r="Q299" s="263">
        <f t="shared" si="38"/>
        <v>10.4</v>
      </c>
      <c r="R299" s="263">
        <f t="shared" si="41"/>
        <v>0</v>
      </c>
      <c r="S299" s="263">
        <f t="shared" si="35"/>
        <v>10.4</v>
      </c>
    </row>
    <row r="300" spans="2:19" ht="12.75">
      <c r="B300" s="36" t="s">
        <v>245</v>
      </c>
      <c r="C300" s="63"/>
      <c r="D300" s="30" t="s">
        <v>41</v>
      </c>
      <c r="E300" s="30" t="s">
        <v>50</v>
      </c>
      <c r="F300" s="30" t="s">
        <v>242</v>
      </c>
      <c r="G300" s="30" t="s">
        <v>244</v>
      </c>
      <c r="H300" s="30"/>
      <c r="I300" s="94">
        <f t="shared" si="40"/>
        <v>10.4</v>
      </c>
      <c r="J300" s="94"/>
      <c r="K300" s="33">
        <f t="shared" si="32"/>
        <v>10.4</v>
      </c>
      <c r="L300" s="127"/>
      <c r="M300" s="33">
        <f t="shared" si="31"/>
        <v>10.4</v>
      </c>
      <c r="N300" s="70"/>
      <c r="O300" s="77">
        <f t="shared" si="37"/>
        <v>10.4</v>
      </c>
      <c r="P300" s="70"/>
      <c r="Q300" s="263">
        <f t="shared" si="38"/>
        <v>10.4</v>
      </c>
      <c r="R300" s="263">
        <f t="shared" si="41"/>
        <v>0</v>
      </c>
      <c r="S300" s="263">
        <f t="shared" si="35"/>
        <v>10.4</v>
      </c>
    </row>
    <row r="301" spans="2:19" ht="12.75">
      <c r="B301" s="36" t="s">
        <v>408</v>
      </c>
      <c r="C301" s="63"/>
      <c r="D301" s="30" t="s">
        <v>41</v>
      </c>
      <c r="E301" s="30" t="s">
        <v>50</v>
      </c>
      <c r="F301" s="30" t="s">
        <v>242</v>
      </c>
      <c r="G301" s="30" t="s">
        <v>244</v>
      </c>
      <c r="H301" s="30">
        <v>2</v>
      </c>
      <c r="I301" s="94">
        <v>10.4</v>
      </c>
      <c r="J301" s="94"/>
      <c r="K301" s="33">
        <f t="shared" si="32"/>
        <v>10.4</v>
      </c>
      <c r="L301" s="127"/>
      <c r="M301" s="33">
        <f t="shared" si="31"/>
        <v>10.4</v>
      </c>
      <c r="N301" s="70"/>
      <c r="O301" s="77">
        <f t="shared" si="37"/>
        <v>10.4</v>
      </c>
      <c r="P301" s="70"/>
      <c r="Q301" s="263">
        <f t="shared" si="38"/>
        <v>10.4</v>
      </c>
      <c r="R301" s="263">
        <v>0</v>
      </c>
      <c r="S301" s="263">
        <f t="shared" si="35"/>
        <v>10.4</v>
      </c>
    </row>
    <row r="302" spans="2:19" ht="12.75">
      <c r="B302" s="36" t="s">
        <v>334</v>
      </c>
      <c r="C302" s="63"/>
      <c r="D302" s="30" t="s">
        <v>333</v>
      </c>
      <c r="E302" s="30"/>
      <c r="F302" s="30"/>
      <c r="G302" s="30"/>
      <c r="H302" s="30"/>
      <c r="I302" s="94">
        <f>I303+I309</f>
        <v>9878.4</v>
      </c>
      <c r="J302" s="94">
        <f>J303+J309</f>
        <v>-263</v>
      </c>
      <c r="K302" s="33">
        <f t="shared" si="32"/>
        <v>9615.4</v>
      </c>
      <c r="L302" s="127">
        <f>L303+L309</f>
        <v>-456.4</v>
      </c>
      <c r="M302" s="33">
        <f t="shared" si="31"/>
        <v>9159</v>
      </c>
      <c r="N302" s="70"/>
      <c r="O302" s="77">
        <f t="shared" si="37"/>
        <v>9159</v>
      </c>
      <c r="P302" s="70">
        <f>P303+P309</f>
        <v>-631.8</v>
      </c>
      <c r="Q302" s="263">
        <f t="shared" si="38"/>
        <v>8527.2</v>
      </c>
      <c r="R302" s="263">
        <f>R303+R309</f>
        <v>0</v>
      </c>
      <c r="S302" s="263">
        <f t="shared" si="35"/>
        <v>8527.2</v>
      </c>
    </row>
    <row r="303" spans="2:19" ht="12.75">
      <c r="B303" s="36" t="s">
        <v>336</v>
      </c>
      <c r="C303" s="63"/>
      <c r="D303" s="30" t="s">
        <v>333</v>
      </c>
      <c r="E303" s="30" t="s">
        <v>335</v>
      </c>
      <c r="F303" s="30"/>
      <c r="G303" s="30"/>
      <c r="H303" s="30"/>
      <c r="I303" s="94">
        <f>I304</f>
        <v>7878.4</v>
      </c>
      <c r="J303" s="94"/>
      <c r="K303" s="33">
        <f t="shared" si="32"/>
        <v>7878.4</v>
      </c>
      <c r="L303" s="127"/>
      <c r="M303" s="33">
        <f t="shared" si="31"/>
        <v>7878.4</v>
      </c>
      <c r="N303" s="70"/>
      <c r="O303" s="77">
        <f t="shared" si="37"/>
        <v>7878.4</v>
      </c>
      <c r="P303" s="70"/>
      <c r="Q303" s="263">
        <f t="shared" si="38"/>
        <v>7878.4</v>
      </c>
      <c r="R303" s="263">
        <f>R304</f>
        <v>0</v>
      </c>
      <c r="S303" s="263">
        <f t="shared" si="35"/>
        <v>7878.4</v>
      </c>
    </row>
    <row r="304" spans="2:19" ht="12.75">
      <c r="B304" s="43" t="s">
        <v>409</v>
      </c>
      <c r="C304" s="64"/>
      <c r="D304" s="30" t="s">
        <v>333</v>
      </c>
      <c r="E304" s="30" t="s">
        <v>335</v>
      </c>
      <c r="F304" s="30" t="s">
        <v>410</v>
      </c>
      <c r="G304" s="30"/>
      <c r="H304" s="30"/>
      <c r="I304" s="94">
        <f>I305</f>
        <v>7878.4</v>
      </c>
      <c r="J304" s="94"/>
      <c r="K304" s="33">
        <f t="shared" si="32"/>
        <v>7878.4</v>
      </c>
      <c r="L304" s="127"/>
      <c r="M304" s="33">
        <f t="shared" si="31"/>
        <v>7878.4</v>
      </c>
      <c r="N304" s="70"/>
      <c r="O304" s="77">
        <f t="shared" si="37"/>
        <v>7878.4</v>
      </c>
      <c r="P304" s="70"/>
      <c r="Q304" s="263">
        <f t="shared" si="38"/>
        <v>7878.4</v>
      </c>
      <c r="R304" s="263">
        <f>R305</f>
        <v>0</v>
      </c>
      <c r="S304" s="263">
        <f t="shared" si="35"/>
        <v>7878.4</v>
      </c>
    </row>
    <row r="305" spans="2:19" ht="25.5">
      <c r="B305" s="36" t="s">
        <v>6</v>
      </c>
      <c r="C305" s="63"/>
      <c r="D305" s="30" t="s">
        <v>333</v>
      </c>
      <c r="E305" s="30" t="s">
        <v>335</v>
      </c>
      <c r="F305" s="30" t="s">
        <v>615</v>
      </c>
      <c r="G305" s="30"/>
      <c r="H305" s="30"/>
      <c r="I305" s="94">
        <f>I306</f>
        <v>7878.4</v>
      </c>
      <c r="J305" s="94"/>
      <c r="K305" s="33">
        <f t="shared" si="32"/>
        <v>7878.4</v>
      </c>
      <c r="L305" s="127"/>
      <c r="M305" s="33">
        <f t="shared" si="31"/>
        <v>7878.4</v>
      </c>
      <c r="N305" s="70"/>
      <c r="O305" s="77">
        <f t="shared" si="37"/>
        <v>7878.4</v>
      </c>
      <c r="P305" s="70"/>
      <c r="Q305" s="263">
        <f t="shared" si="38"/>
        <v>7878.4</v>
      </c>
      <c r="R305" s="263">
        <f>R306</f>
        <v>0</v>
      </c>
      <c r="S305" s="263">
        <f t="shared" si="35"/>
        <v>7878.4</v>
      </c>
    </row>
    <row r="306" spans="2:19" ht="12.75">
      <c r="B306" s="47" t="s">
        <v>253</v>
      </c>
      <c r="C306" s="66"/>
      <c r="D306" s="30" t="s">
        <v>333</v>
      </c>
      <c r="E306" s="30" t="s">
        <v>335</v>
      </c>
      <c r="F306" s="30" t="s">
        <v>615</v>
      </c>
      <c r="G306" s="30" t="s">
        <v>487</v>
      </c>
      <c r="H306" s="30"/>
      <c r="I306" s="94">
        <f>I307</f>
        <v>7878.4</v>
      </c>
      <c r="J306" s="94"/>
      <c r="K306" s="33">
        <f t="shared" si="32"/>
        <v>7878.4</v>
      </c>
      <c r="L306" s="127"/>
      <c r="M306" s="33">
        <f t="shared" si="31"/>
        <v>7878.4</v>
      </c>
      <c r="N306" s="70"/>
      <c r="O306" s="77">
        <f t="shared" si="37"/>
        <v>7878.4</v>
      </c>
      <c r="P306" s="70"/>
      <c r="Q306" s="263">
        <f t="shared" si="38"/>
        <v>7878.4</v>
      </c>
      <c r="R306" s="263">
        <f>R307</f>
        <v>0</v>
      </c>
      <c r="S306" s="263">
        <f t="shared" si="35"/>
        <v>7878.4</v>
      </c>
    </row>
    <row r="307" spans="2:19" ht="12.75">
      <c r="B307" s="47" t="s">
        <v>247</v>
      </c>
      <c r="C307" s="66"/>
      <c r="D307" s="30" t="s">
        <v>333</v>
      </c>
      <c r="E307" s="30" t="s">
        <v>335</v>
      </c>
      <c r="F307" s="30" t="s">
        <v>615</v>
      </c>
      <c r="G307" s="30" t="s">
        <v>246</v>
      </c>
      <c r="H307" s="30"/>
      <c r="I307" s="95">
        <f>I308</f>
        <v>7878.4</v>
      </c>
      <c r="J307" s="94"/>
      <c r="K307" s="33">
        <f t="shared" si="32"/>
        <v>7878.4</v>
      </c>
      <c r="L307" s="127"/>
      <c r="M307" s="33">
        <f t="shared" si="31"/>
        <v>7878.4</v>
      </c>
      <c r="N307" s="70"/>
      <c r="O307" s="77">
        <f t="shared" si="37"/>
        <v>7878.4</v>
      </c>
      <c r="P307" s="70"/>
      <c r="Q307" s="263">
        <f t="shared" si="38"/>
        <v>7878.4</v>
      </c>
      <c r="R307" s="263">
        <f>R308</f>
        <v>0</v>
      </c>
      <c r="S307" s="263">
        <f t="shared" si="35"/>
        <v>7878.4</v>
      </c>
    </row>
    <row r="308" spans="2:19" ht="12.75">
      <c r="B308" s="47" t="s">
        <v>382</v>
      </c>
      <c r="C308" s="66"/>
      <c r="D308" s="30" t="s">
        <v>333</v>
      </c>
      <c r="E308" s="30" t="s">
        <v>335</v>
      </c>
      <c r="F308" s="30" t="s">
        <v>615</v>
      </c>
      <c r="G308" s="30" t="s">
        <v>246</v>
      </c>
      <c r="H308" s="30">
        <v>3</v>
      </c>
      <c r="I308" s="95">
        <v>7878.4</v>
      </c>
      <c r="J308" s="94"/>
      <c r="K308" s="33">
        <f t="shared" si="32"/>
        <v>7878.4</v>
      </c>
      <c r="L308" s="127"/>
      <c r="M308" s="33">
        <f t="shared" si="31"/>
        <v>7878.4</v>
      </c>
      <c r="N308" s="70"/>
      <c r="O308" s="77">
        <f t="shared" si="37"/>
        <v>7878.4</v>
      </c>
      <c r="P308" s="70"/>
      <c r="Q308" s="263">
        <f t="shared" si="38"/>
        <v>7878.4</v>
      </c>
      <c r="R308" s="263">
        <v>0</v>
      </c>
      <c r="S308" s="263">
        <f t="shared" si="35"/>
        <v>7878.4</v>
      </c>
    </row>
    <row r="309" spans="2:19" ht="12.75">
      <c r="B309" s="36" t="s">
        <v>338</v>
      </c>
      <c r="C309" s="63"/>
      <c r="D309" s="30" t="s">
        <v>333</v>
      </c>
      <c r="E309" s="30" t="s">
        <v>337</v>
      </c>
      <c r="F309" s="30"/>
      <c r="G309" s="30"/>
      <c r="H309" s="30"/>
      <c r="I309" s="94">
        <f aca="true" t="shared" si="42" ref="I309:J313">I310</f>
        <v>2000</v>
      </c>
      <c r="J309" s="94">
        <f t="shared" si="42"/>
        <v>-263</v>
      </c>
      <c r="K309" s="33">
        <f t="shared" si="32"/>
        <v>1737</v>
      </c>
      <c r="L309" s="127">
        <f>L310</f>
        <v>-456.4</v>
      </c>
      <c r="M309" s="33">
        <f t="shared" si="31"/>
        <v>1280.6</v>
      </c>
      <c r="N309" s="70"/>
      <c r="O309" s="77">
        <f t="shared" si="37"/>
        <v>1280.6</v>
      </c>
      <c r="P309" s="70">
        <f>P310</f>
        <v>-631.8</v>
      </c>
      <c r="Q309" s="263">
        <f t="shared" si="38"/>
        <v>648.8</v>
      </c>
      <c r="R309" s="263">
        <f>R310</f>
        <v>0</v>
      </c>
      <c r="S309" s="263">
        <f t="shared" si="35"/>
        <v>648.8</v>
      </c>
    </row>
    <row r="310" spans="2:19" ht="12.75">
      <c r="B310" s="43" t="s">
        <v>409</v>
      </c>
      <c r="C310" s="64"/>
      <c r="D310" s="30" t="s">
        <v>333</v>
      </c>
      <c r="E310" s="30" t="s">
        <v>337</v>
      </c>
      <c r="F310" s="30" t="s">
        <v>410</v>
      </c>
      <c r="G310" s="30"/>
      <c r="H310" s="30"/>
      <c r="I310" s="94">
        <f t="shared" si="42"/>
        <v>2000</v>
      </c>
      <c r="J310" s="94">
        <f t="shared" si="42"/>
        <v>-263</v>
      </c>
      <c r="K310" s="33">
        <f t="shared" si="32"/>
        <v>1737</v>
      </c>
      <c r="L310" s="127">
        <f>L311</f>
        <v>-456.4</v>
      </c>
      <c r="M310" s="33">
        <f t="shared" si="31"/>
        <v>1280.6</v>
      </c>
      <c r="N310" s="70"/>
      <c r="O310" s="77">
        <f t="shared" si="37"/>
        <v>1280.6</v>
      </c>
      <c r="P310" s="70">
        <f>P311</f>
        <v>-631.8</v>
      </c>
      <c r="Q310" s="263">
        <f t="shared" si="38"/>
        <v>648.8</v>
      </c>
      <c r="R310" s="263">
        <f>R311</f>
        <v>0</v>
      </c>
      <c r="S310" s="263">
        <f t="shared" si="35"/>
        <v>648.8</v>
      </c>
    </row>
    <row r="311" spans="2:19" ht="12.75">
      <c r="B311" s="36" t="s">
        <v>7</v>
      </c>
      <c r="C311" s="63"/>
      <c r="D311" s="30" t="s">
        <v>333</v>
      </c>
      <c r="E311" s="30" t="s">
        <v>337</v>
      </c>
      <c r="F311" s="30" t="s">
        <v>616</v>
      </c>
      <c r="G311" s="30"/>
      <c r="H311" s="30"/>
      <c r="I311" s="94">
        <f t="shared" si="42"/>
        <v>2000</v>
      </c>
      <c r="J311" s="94">
        <f t="shared" si="42"/>
        <v>-263</v>
      </c>
      <c r="K311" s="33">
        <f t="shared" si="32"/>
        <v>1737</v>
      </c>
      <c r="L311" s="127">
        <f>L312</f>
        <v>-456.4</v>
      </c>
      <c r="M311" s="33">
        <f t="shared" si="31"/>
        <v>1280.6</v>
      </c>
      <c r="N311" s="70"/>
      <c r="O311" s="77">
        <f t="shared" si="37"/>
        <v>1280.6</v>
      </c>
      <c r="P311" s="70">
        <f>P312</f>
        <v>-631.8</v>
      </c>
      <c r="Q311" s="263">
        <f t="shared" si="38"/>
        <v>648.8</v>
      </c>
      <c r="R311" s="263">
        <f>R312</f>
        <v>0</v>
      </c>
      <c r="S311" s="263">
        <f t="shared" si="35"/>
        <v>648.8</v>
      </c>
    </row>
    <row r="312" spans="2:19" ht="12.75">
      <c r="B312" s="47" t="s">
        <v>253</v>
      </c>
      <c r="C312" s="66"/>
      <c r="D312" s="30" t="s">
        <v>333</v>
      </c>
      <c r="E312" s="30" t="s">
        <v>337</v>
      </c>
      <c r="F312" s="30" t="s">
        <v>616</v>
      </c>
      <c r="G312" s="30" t="s">
        <v>487</v>
      </c>
      <c r="H312" s="30"/>
      <c r="I312" s="94">
        <f t="shared" si="42"/>
        <v>2000</v>
      </c>
      <c r="J312" s="94">
        <f t="shared" si="42"/>
        <v>-263</v>
      </c>
      <c r="K312" s="33">
        <f t="shared" si="32"/>
        <v>1737</v>
      </c>
      <c r="L312" s="127">
        <f>L313</f>
        <v>-456.4</v>
      </c>
      <c r="M312" s="33">
        <f aca="true" t="shared" si="43" ref="M312:M393">K312+L312</f>
        <v>1280.6</v>
      </c>
      <c r="N312" s="70"/>
      <c r="O312" s="77">
        <f t="shared" si="37"/>
        <v>1280.6</v>
      </c>
      <c r="P312" s="70">
        <f>P313</f>
        <v>-631.8</v>
      </c>
      <c r="Q312" s="263">
        <f t="shared" si="38"/>
        <v>648.8</v>
      </c>
      <c r="R312" s="263">
        <f>R313</f>
        <v>0</v>
      </c>
      <c r="S312" s="263">
        <f t="shared" si="35"/>
        <v>648.8</v>
      </c>
    </row>
    <row r="313" spans="2:19" ht="12.75">
      <c r="B313" s="47" t="s">
        <v>249</v>
      </c>
      <c r="C313" s="66"/>
      <c r="D313" s="30" t="s">
        <v>333</v>
      </c>
      <c r="E313" s="30" t="s">
        <v>337</v>
      </c>
      <c r="F313" s="30" t="s">
        <v>616</v>
      </c>
      <c r="G313" s="30" t="s">
        <v>248</v>
      </c>
      <c r="H313" s="30"/>
      <c r="I313" s="94">
        <f t="shared" si="42"/>
        <v>2000</v>
      </c>
      <c r="J313" s="94">
        <f t="shared" si="42"/>
        <v>-263</v>
      </c>
      <c r="K313" s="33">
        <f t="shared" si="32"/>
        <v>1737</v>
      </c>
      <c r="L313" s="127">
        <f>L314</f>
        <v>-456.4</v>
      </c>
      <c r="M313" s="33">
        <f t="shared" si="43"/>
        <v>1280.6</v>
      </c>
      <c r="N313" s="70"/>
      <c r="O313" s="77">
        <f t="shared" si="37"/>
        <v>1280.6</v>
      </c>
      <c r="P313" s="70">
        <f>P314</f>
        <v>-631.8</v>
      </c>
      <c r="Q313" s="263">
        <f t="shared" si="38"/>
        <v>648.8</v>
      </c>
      <c r="R313" s="263">
        <f>R314</f>
        <v>0</v>
      </c>
      <c r="S313" s="263">
        <f t="shared" si="35"/>
        <v>648.8</v>
      </c>
    </row>
    <row r="314" spans="2:19" ht="12.75">
      <c r="B314" s="47" t="s">
        <v>408</v>
      </c>
      <c r="C314" s="66"/>
      <c r="D314" s="30" t="s">
        <v>333</v>
      </c>
      <c r="E314" s="30" t="s">
        <v>337</v>
      </c>
      <c r="F314" s="30" t="s">
        <v>616</v>
      </c>
      <c r="G314" s="30" t="s">
        <v>248</v>
      </c>
      <c r="H314" s="30">
        <v>2</v>
      </c>
      <c r="I314" s="94">
        <v>2000</v>
      </c>
      <c r="J314" s="94">
        <v>-263</v>
      </c>
      <c r="K314" s="33">
        <f t="shared" si="32"/>
        <v>1737</v>
      </c>
      <c r="L314" s="127">
        <v>-456.4</v>
      </c>
      <c r="M314" s="33">
        <f t="shared" si="43"/>
        <v>1280.6</v>
      </c>
      <c r="N314" s="70"/>
      <c r="O314" s="77">
        <f t="shared" si="37"/>
        <v>1280.6</v>
      </c>
      <c r="P314" s="70">
        <v>-631.8</v>
      </c>
      <c r="Q314" s="263">
        <f t="shared" si="38"/>
        <v>648.8</v>
      </c>
      <c r="R314" s="263">
        <v>0</v>
      </c>
      <c r="S314" s="263">
        <f t="shared" si="35"/>
        <v>648.8</v>
      </c>
    </row>
    <row r="315" spans="2:19" ht="25.5">
      <c r="B315" s="49" t="s">
        <v>529</v>
      </c>
      <c r="C315" s="65" t="s">
        <v>28</v>
      </c>
      <c r="D315" s="30"/>
      <c r="E315" s="30"/>
      <c r="F315" s="30"/>
      <c r="G315" s="30"/>
      <c r="H315" s="30"/>
      <c r="I315" s="93">
        <f>I320</f>
        <v>4217.8</v>
      </c>
      <c r="J315" s="93"/>
      <c r="K315" s="31">
        <f t="shared" si="32"/>
        <v>4217.8</v>
      </c>
      <c r="L315" s="129">
        <f>L320</f>
        <v>35.5</v>
      </c>
      <c r="M315" s="31">
        <f t="shared" si="43"/>
        <v>4253.3</v>
      </c>
      <c r="N315" s="86"/>
      <c r="O315" s="31">
        <f t="shared" si="37"/>
        <v>4253.3</v>
      </c>
      <c r="P315" s="86"/>
      <c r="Q315" s="262">
        <f t="shared" si="38"/>
        <v>4253.3</v>
      </c>
      <c r="R315" s="262">
        <f>R320</f>
        <v>1261.1999999999998</v>
      </c>
      <c r="S315" s="262">
        <f t="shared" si="35"/>
        <v>5514.5</v>
      </c>
    </row>
    <row r="316" spans="2:19" ht="12.75">
      <c r="B316" s="43" t="s">
        <v>401</v>
      </c>
      <c r="C316" s="65"/>
      <c r="D316" s="30"/>
      <c r="E316" s="30"/>
      <c r="F316" s="30"/>
      <c r="G316" s="30"/>
      <c r="H316" s="30" t="s">
        <v>396</v>
      </c>
      <c r="I316" s="94">
        <f>I334+I338</f>
        <v>1544.8</v>
      </c>
      <c r="J316" s="94"/>
      <c r="K316" s="33">
        <f t="shared" si="32"/>
        <v>1544.8</v>
      </c>
      <c r="L316" s="127">
        <f>L334+L338</f>
        <v>0</v>
      </c>
      <c r="M316" s="33">
        <f t="shared" si="43"/>
        <v>1544.8</v>
      </c>
      <c r="N316" s="70"/>
      <c r="O316" s="33">
        <f t="shared" si="37"/>
        <v>1544.8</v>
      </c>
      <c r="P316" s="70">
        <f>P334+P338+P342</f>
        <v>0</v>
      </c>
      <c r="Q316" s="263">
        <f>O316+P316</f>
        <v>1544.8</v>
      </c>
      <c r="R316" s="263">
        <f>R334+R338+R342</f>
        <v>152.8</v>
      </c>
      <c r="S316" s="263">
        <f t="shared" si="35"/>
        <v>1697.6</v>
      </c>
    </row>
    <row r="317" spans="2:19" ht="12.75">
      <c r="B317" s="43" t="s">
        <v>408</v>
      </c>
      <c r="C317" s="63"/>
      <c r="D317" s="30"/>
      <c r="E317" s="30"/>
      <c r="F317" s="30"/>
      <c r="G317" s="30"/>
      <c r="H317" s="30">
        <v>2</v>
      </c>
      <c r="I317" s="94">
        <f>I335+I339</f>
        <v>2673</v>
      </c>
      <c r="J317" s="94"/>
      <c r="K317" s="33">
        <f t="shared" si="32"/>
        <v>2673</v>
      </c>
      <c r="L317" s="127">
        <f>L335+L339</f>
        <v>15.7</v>
      </c>
      <c r="M317" s="33">
        <f t="shared" si="43"/>
        <v>2688.7</v>
      </c>
      <c r="N317" s="70"/>
      <c r="O317" s="33">
        <f t="shared" si="37"/>
        <v>2688.7</v>
      </c>
      <c r="P317" s="70">
        <f>P335+P339+P343</f>
        <v>0</v>
      </c>
      <c r="Q317" s="263">
        <f>O317+P317</f>
        <v>2688.7</v>
      </c>
      <c r="R317" s="263">
        <f>R335+R339+R343</f>
        <v>86.2</v>
      </c>
      <c r="S317" s="263">
        <f t="shared" si="35"/>
        <v>2774.8999999999996</v>
      </c>
    </row>
    <row r="318" spans="2:19" ht="12.75">
      <c r="B318" s="43" t="s">
        <v>382</v>
      </c>
      <c r="C318" s="63"/>
      <c r="D318" s="30"/>
      <c r="E318" s="30"/>
      <c r="F318" s="30"/>
      <c r="G318" s="30"/>
      <c r="H318" s="30" t="s">
        <v>31</v>
      </c>
      <c r="I318" s="94"/>
      <c r="J318" s="94"/>
      <c r="K318" s="33"/>
      <c r="L318" s="127"/>
      <c r="M318" s="33"/>
      <c r="N318" s="70"/>
      <c r="O318" s="33"/>
      <c r="P318" s="70"/>
      <c r="Q318" s="263"/>
      <c r="R318" s="263">
        <f>R330</f>
        <v>985.3</v>
      </c>
      <c r="S318" s="263">
        <f t="shared" si="35"/>
        <v>985.3</v>
      </c>
    </row>
    <row r="319" spans="2:19" ht="12.75">
      <c r="B319" s="43" t="s">
        <v>383</v>
      </c>
      <c r="C319" s="63"/>
      <c r="D319" s="30"/>
      <c r="E319" s="30"/>
      <c r="F319" s="30"/>
      <c r="G319" s="30"/>
      <c r="H319" s="30" t="s">
        <v>400</v>
      </c>
      <c r="I319" s="94"/>
      <c r="J319" s="94"/>
      <c r="K319" s="33"/>
      <c r="L319" s="127">
        <f>L326</f>
        <v>19.8</v>
      </c>
      <c r="M319" s="33">
        <f t="shared" si="43"/>
        <v>19.8</v>
      </c>
      <c r="N319" s="70"/>
      <c r="O319" s="33">
        <f t="shared" si="37"/>
        <v>19.8</v>
      </c>
      <c r="P319" s="70"/>
      <c r="Q319" s="263">
        <f t="shared" si="38"/>
        <v>19.8</v>
      </c>
      <c r="R319" s="263">
        <f>R326</f>
        <v>36.9</v>
      </c>
      <c r="S319" s="263">
        <f t="shared" si="35"/>
        <v>56.7</v>
      </c>
    </row>
    <row r="320" spans="2:19" ht="12.75">
      <c r="B320" s="36" t="s">
        <v>313</v>
      </c>
      <c r="C320" s="63"/>
      <c r="D320" s="30" t="s">
        <v>372</v>
      </c>
      <c r="E320" s="30"/>
      <c r="F320" s="30"/>
      <c r="G320" s="30"/>
      <c r="H320" s="30"/>
      <c r="I320" s="94">
        <f>I321</f>
        <v>4217.8</v>
      </c>
      <c r="J320" s="94"/>
      <c r="K320" s="33">
        <f t="shared" si="32"/>
        <v>4217.8</v>
      </c>
      <c r="L320" s="127">
        <f>L321</f>
        <v>35.5</v>
      </c>
      <c r="M320" s="33">
        <f t="shared" si="43"/>
        <v>4253.3</v>
      </c>
      <c r="N320" s="70"/>
      <c r="O320" s="33">
        <f t="shared" si="37"/>
        <v>4253.3</v>
      </c>
      <c r="P320" s="70">
        <f>P321</f>
        <v>0</v>
      </c>
      <c r="Q320" s="263">
        <f t="shared" si="38"/>
        <v>4253.3</v>
      </c>
      <c r="R320" s="263">
        <f>R321</f>
        <v>1261.1999999999998</v>
      </c>
      <c r="S320" s="263">
        <f t="shared" si="35"/>
        <v>5514.5</v>
      </c>
    </row>
    <row r="321" spans="2:19" ht="12.75">
      <c r="B321" s="36" t="s">
        <v>314</v>
      </c>
      <c r="C321" s="63"/>
      <c r="D321" s="30" t="s">
        <v>372</v>
      </c>
      <c r="E321" s="30" t="s">
        <v>373</v>
      </c>
      <c r="F321" s="30"/>
      <c r="G321" s="30"/>
      <c r="H321" s="30"/>
      <c r="I321" s="94">
        <f>I322</f>
        <v>4217.8</v>
      </c>
      <c r="J321" s="94"/>
      <c r="K321" s="33">
        <f t="shared" si="32"/>
        <v>4217.8</v>
      </c>
      <c r="L321" s="127">
        <f>L322</f>
        <v>35.5</v>
      </c>
      <c r="M321" s="33">
        <f t="shared" si="43"/>
        <v>4253.3</v>
      </c>
      <c r="N321" s="70"/>
      <c r="O321" s="33">
        <f t="shared" si="37"/>
        <v>4253.3</v>
      </c>
      <c r="P321" s="70">
        <f>P322</f>
        <v>0</v>
      </c>
      <c r="Q321" s="263">
        <f t="shared" si="38"/>
        <v>4253.3</v>
      </c>
      <c r="R321" s="263">
        <f>R322</f>
        <v>1261.1999999999998</v>
      </c>
      <c r="S321" s="263">
        <f t="shared" si="35"/>
        <v>5514.5</v>
      </c>
    </row>
    <row r="322" spans="2:19" ht="12.75">
      <c r="B322" s="43" t="s">
        <v>409</v>
      </c>
      <c r="C322" s="64"/>
      <c r="D322" s="30" t="s">
        <v>372</v>
      </c>
      <c r="E322" s="30" t="s">
        <v>373</v>
      </c>
      <c r="F322" s="30" t="s">
        <v>410</v>
      </c>
      <c r="G322" s="30"/>
      <c r="H322" s="30"/>
      <c r="I322" s="94">
        <f>I331</f>
        <v>4217.8</v>
      </c>
      <c r="J322" s="94"/>
      <c r="K322" s="33">
        <f t="shared" si="32"/>
        <v>4217.8</v>
      </c>
      <c r="L322" s="127">
        <f>L331+L323</f>
        <v>35.5</v>
      </c>
      <c r="M322" s="33">
        <f t="shared" si="43"/>
        <v>4253.3</v>
      </c>
      <c r="N322" s="70"/>
      <c r="O322" s="33">
        <f t="shared" si="37"/>
        <v>4253.3</v>
      </c>
      <c r="P322" s="70">
        <f>P323+P331</f>
        <v>0</v>
      </c>
      <c r="Q322" s="263">
        <f t="shared" si="38"/>
        <v>4253.3</v>
      </c>
      <c r="R322" s="263">
        <f>R323+R327+R331</f>
        <v>1261.1999999999998</v>
      </c>
      <c r="S322" s="263">
        <f t="shared" si="35"/>
        <v>5514.5</v>
      </c>
    </row>
    <row r="323" spans="2:19" ht="25.5">
      <c r="B323" s="36" t="s">
        <v>110</v>
      </c>
      <c r="C323" s="63"/>
      <c r="D323" s="30" t="s">
        <v>372</v>
      </c>
      <c r="E323" s="30" t="s">
        <v>373</v>
      </c>
      <c r="F323" s="30" t="s">
        <v>109</v>
      </c>
      <c r="G323" s="30"/>
      <c r="H323" s="30"/>
      <c r="I323" s="95"/>
      <c r="J323" s="94"/>
      <c r="K323" s="33"/>
      <c r="L323" s="127">
        <f>L324</f>
        <v>19.8</v>
      </c>
      <c r="M323" s="33">
        <f>K323+L323</f>
        <v>19.8</v>
      </c>
      <c r="N323" s="70"/>
      <c r="O323" s="33">
        <f t="shared" si="37"/>
        <v>19.8</v>
      </c>
      <c r="P323" s="70"/>
      <c r="Q323" s="263">
        <f t="shared" si="38"/>
        <v>19.8</v>
      </c>
      <c r="R323" s="263">
        <f>R324</f>
        <v>36.9</v>
      </c>
      <c r="S323" s="263">
        <f t="shared" si="35"/>
        <v>56.7</v>
      </c>
    </row>
    <row r="324" spans="2:19" ht="12.75">
      <c r="B324" s="43" t="s">
        <v>419</v>
      </c>
      <c r="C324" s="63"/>
      <c r="D324" s="30" t="s">
        <v>372</v>
      </c>
      <c r="E324" s="30" t="s">
        <v>373</v>
      </c>
      <c r="F324" s="30" t="s">
        <v>109</v>
      </c>
      <c r="G324" s="30" t="s">
        <v>420</v>
      </c>
      <c r="H324" s="30"/>
      <c r="I324" s="95"/>
      <c r="J324" s="94"/>
      <c r="K324" s="33"/>
      <c r="L324" s="127">
        <f>L325</f>
        <v>19.8</v>
      </c>
      <c r="M324" s="33">
        <f>K324+L324</f>
        <v>19.8</v>
      </c>
      <c r="N324" s="70"/>
      <c r="O324" s="33">
        <f t="shared" si="37"/>
        <v>19.8</v>
      </c>
      <c r="P324" s="70"/>
      <c r="Q324" s="263">
        <f t="shared" si="38"/>
        <v>19.8</v>
      </c>
      <c r="R324" s="263">
        <f>R325</f>
        <v>36.9</v>
      </c>
      <c r="S324" s="263">
        <f t="shared" si="35"/>
        <v>56.7</v>
      </c>
    </row>
    <row r="325" spans="2:19" ht="12.75">
      <c r="B325" s="43" t="s">
        <v>421</v>
      </c>
      <c r="C325" s="63"/>
      <c r="D325" s="30" t="s">
        <v>372</v>
      </c>
      <c r="E325" s="30" t="s">
        <v>373</v>
      </c>
      <c r="F325" s="30" t="s">
        <v>109</v>
      </c>
      <c r="G325" s="30" t="s">
        <v>422</v>
      </c>
      <c r="H325" s="30"/>
      <c r="I325" s="95"/>
      <c r="J325" s="94"/>
      <c r="K325" s="33"/>
      <c r="L325" s="127">
        <f>L326</f>
        <v>19.8</v>
      </c>
      <c r="M325" s="33">
        <f>K325+L325</f>
        <v>19.8</v>
      </c>
      <c r="N325" s="70"/>
      <c r="O325" s="33">
        <f t="shared" si="37"/>
        <v>19.8</v>
      </c>
      <c r="P325" s="70"/>
      <c r="Q325" s="263">
        <f t="shared" si="38"/>
        <v>19.8</v>
      </c>
      <c r="R325" s="263">
        <f>R326</f>
        <v>36.9</v>
      </c>
      <c r="S325" s="263">
        <f t="shared" si="35"/>
        <v>56.7</v>
      </c>
    </row>
    <row r="326" spans="2:19" ht="12.75">
      <c r="B326" s="43" t="s">
        <v>383</v>
      </c>
      <c r="C326" s="63"/>
      <c r="D326" s="30" t="s">
        <v>372</v>
      </c>
      <c r="E326" s="30" t="s">
        <v>373</v>
      </c>
      <c r="F326" s="30" t="s">
        <v>109</v>
      </c>
      <c r="G326" s="30" t="s">
        <v>422</v>
      </c>
      <c r="H326" s="30" t="s">
        <v>400</v>
      </c>
      <c r="I326" s="95"/>
      <c r="J326" s="94"/>
      <c r="K326" s="33"/>
      <c r="L326" s="127">
        <v>19.8</v>
      </c>
      <c r="M326" s="33">
        <f>K326+L326</f>
        <v>19.8</v>
      </c>
      <c r="N326" s="70"/>
      <c r="O326" s="33">
        <f t="shared" si="37"/>
        <v>19.8</v>
      </c>
      <c r="P326" s="70"/>
      <c r="Q326" s="263">
        <f t="shared" si="38"/>
        <v>19.8</v>
      </c>
      <c r="R326" s="263">
        <v>36.9</v>
      </c>
      <c r="S326" s="263">
        <f t="shared" si="35"/>
        <v>56.7</v>
      </c>
    </row>
    <row r="327" spans="2:19" ht="12.75">
      <c r="B327" s="36" t="s">
        <v>669</v>
      </c>
      <c r="C327" s="64"/>
      <c r="D327" s="30" t="s">
        <v>372</v>
      </c>
      <c r="E327" s="30" t="s">
        <v>373</v>
      </c>
      <c r="F327" s="30" t="s">
        <v>668</v>
      </c>
      <c r="G327" s="30"/>
      <c r="H327" s="30"/>
      <c r="I327" s="95"/>
      <c r="J327" s="94"/>
      <c r="K327" s="33"/>
      <c r="L327" s="127"/>
      <c r="M327" s="33"/>
      <c r="N327" s="70"/>
      <c r="O327" s="33"/>
      <c r="P327" s="70"/>
      <c r="Q327" s="263"/>
      <c r="R327" s="263">
        <f>R328</f>
        <v>985.3</v>
      </c>
      <c r="S327" s="263">
        <f t="shared" si="35"/>
        <v>985.3</v>
      </c>
    </row>
    <row r="328" spans="2:19" ht="25.5">
      <c r="B328" s="36" t="s">
        <v>412</v>
      </c>
      <c r="C328" s="64"/>
      <c r="D328" s="30" t="s">
        <v>372</v>
      </c>
      <c r="E328" s="30" t="s">
        <v>373</v>
      </c>
      <c r="F328" s="30" t="s">
        <v>668</v>
      </c>
      <c r="G328" s="267" t="s">
        <v>214</v>
      </c>
      <c r="H328" s="30"/>
      <c r="I328" s="95"/>
      <c r="J328" s="94"/>
      <c r="K328" s="33"/>
      <c r="L328" s="127"/>
      <c r="M328" s="33"/>
      <c r="N328" s="70"/>
      <c r="O328" s="33"/>
      <c r="P328" s="70"/>
      <c r="Q328" s="263"/>
      <c r="R328" s="263">
        <f>R329</f>
        <v>985.3</v>
      </c>
      <c r="S328" s="263">
        <f t="shared" si="35"/>
        <v>985.3</v>
      </c>
    </row>
    <row r="329" spans="2:19" ht="12.75">
      <c r="B329" s="36" t="s">
        <v>413</v>
      </c>
      <c r="C329" s="64"/>
      <c r="D329" s="30" t="s">
        <v>372</v>
      </c>
      <c r="E329" s="30" t="s">
        <v>373</v>
      </c>
      <c r="F329" s="30" t="s">
        <v>668</v>
      </c>
      <c r="G329" s="30" t="s">
        <v>414</v>
      </c>
      <c r="H329" s="30"/>
      <c r="I329" s="95"/>
      <c r="J329" s="94"/>
      <c r="K329" s="33"/>
      <c r="L329" s="127"/>
      <c r="M329" s="33"/>
      <c r="N329" s="70"/>
      <c r="O329" s="33"/>
      <c r="P329" s="70"/>
      <c r="Q329" s="263"/>
      <c r="R329" s="263">
        <f>R330</f>
        <v>985.3</v>
      </c>
      <c r="S329" s="263">
        <f t="shared" si="35"/>
        <v>985.3</v>
      </c>
    </row>
    <row r="330" spans="2:19" ht="12.75">
      <c r="B330" s="43" t="s">
        <v>382</v>
      </c>
      <c r="C330" s="64"/>
      <c r="D330" s="30" t="s">
        <v>372</v>
      </c>
      <c r="E330" s="30" t="s">
        <v>373</v>
      </c>
      <c r="F330" s="30" t="s">
        <v>668</v>
      </c>
      <c r="G330" s="30" t="s">
        <v>414</v>
      </c>
      <c r="H330" s="30" t="s">
        <v>31</v>
      </c>
      <c r="I330" s="95"/>
      <c r="J330" s="94"/>
      <c r="K330" s="33"/>
      <c r="L330" s="127"/>
      <c r="M330" s="33"/>
      <c r="N330" s="70"/>
      <c r="O330" s="33"/>
      <c r="P330" s="70"/>
      <c r="Q330" s="263"/>
      <c r="R330" s="263">
        <v>985.3</v>
      </c>
      <c r="S330" s="263">
        <f t="shared" si="35"/>
        <v>985.3</v>
      </c>
    </row>
    <row r="331" spans="2:19" ht="12.75">
      <c r="B331" s="36" t="s">
        <v>660</v>
      </c>
      <c r="C331" s="63"/>
      <c r="D331" s="30" t="s">
        <v>372</v>
      </c>
      <c r="E331" s="30" t="s">
        <v>373</v>
      </c>
      <c r="F331" s="30" t="s">
        <v>597</v>
      </c>
      <c r="G331" s="30"/>
      <c r="H331" s="30"/>
      <c r="I331" s="95">
        <f>I332+I336</f>
        <v>4217.8</v>
      </c>
      <c r="J331" s="94"/>
      <c r="K331" s="33">
        <f t="shared" si="32"/>
        <v>4217.8</v>
      </c>
      <c r="L331" s="127">
        <f>L332+L336</f>
        <v>15.7</v>
      </c>
      <c r="M331" s="33">
        <f t="shared" si="43"/>
        <v>4233.5</v>
      </c>
      <c r="N331" s="70"/>
      <c r="O331" s="33">
        <f t="shared" si="37"/>
        <v>4233.5</v>
      </c>
      <c r="P331" s="70">
        <f>P332+P336+P340</f>
        <v>0</v>
      </c>
      <c r="Q331" s="263">
        <f t="shared" si="38"/>
        <v>4233.5</v>
      </c>
      <c r="R331" s="263">
        <f>R332+R336+R340</f>
        <v>239</v>
      </c>
      <c r="S331" s="263">
        <f t="shared" si="35"/>
        <v>4472.5</v>
      </c>
    </row>
    <row r="332" spans="2:20" ht="25.5">
      <c r="B332" s="36" t="s">
        <v>412</v>
      </c>
      <c r="C332" s="63"/>
      <c r="D332" s="30" t="s">
        <v>372</v>
      </c>
      <c r="E332" s="30" t="s">
        <v>373</v>
      </c>
      <c r="F332" s="30" t="s">
        <v>597</v>
      </c>
      <c r="G332" s="30" t="s">
        <v>214</v>
      </c>
      <c r="H332" s="30"/>
      <c r="I332" s="95">
        <f>I333</f>
        <v>3755.3</v>
      </c>
      <c r="J332" s="94"/>
      <c r="K332" s="33">
        <f t="shared" si="32"/>
        <v>3755.3</v>
      </c>
      <c r="L332" s="127"/>
      <c r="M332" s="33">
        <f t="shared" si="43"/>
        <v>3755.3</v>
      </c>
      <c r="N332" s="70"/>
      <c r="O332" s="33">
        <f t="shared" si="37"/>
        <v>3755.3</v>
      </c>
      <c r="P332" s="70"/>
      <c r="Q332" s="263">
        <f t="shared" si="38"/>
        <v>3755.3</v>
      </c>
      <c r="R332" s="263">
        <f>R333</f>
        <v>119.5</v>
      </c>
      <c r="S332" s="263">
        <f t="shared" si="35"/>
        <v>3874.8</v>
      </c>
      <c r="T332" s="37"/>
    </row>
    <row r="333" spans="2:19" ht="12.75">
      <c r="B333" s="36" t="s">
        <v>413</v>
      </c>
      <c r="C333" s="63"/>
      <c r="D333" s="30" t="s">
        <v>372</v>
      </c>
      <c r="E333" s="30" t="s">
        <v>373</v>
      </c>
      <c r="F333" s="30" t="s">
        <v>597</v>
      </c>
      <c r="G333" s="30" t="s">
        <v>414</v>
      </c>
      <c r="H333" s="30"/>
      <c r="I333" s="95">
        <f>I334+I335</f>
        <v>3755.3</v>
      </c>
      <c r="J333" s="94"/>
      <c r="K333" s="33">
        <f t="shared" si="32"/>
        <v>3755.3</v>
      </c>
      <c r="L333" s="127"/>
      <c r="M333" s="33">
        <f t="shared" si="43"/>
        <v>3755.3</v>
      </c>
      <c r="N333" s="70"/>
      <c r="O333" s="33">
        <f t="shared" si="37"/>
        <v>3755.3</v>
      </c>
      <c r="P333" s="70"/>
      <c r="Q333" s="263">
        <f t="shared" si="38"/>
        <v>3755.3</v>
      </c>
      <c r="R333" s="263">
        <f>R334+R335</f>
        <v>119.5</v>
      </c>
      <c r="S333" s="263">
        <f t="shared" si="35"/>
        <v>3874.8</v>
      </c>
    </row>
    <row r="334" spans="2:19" ht="12.75">
      <c r="B334" s="43" t="s">
        <v>401</v>
      </c>
      <c r="C334" s="63"/>
      <c r="D334" s="30" t="s">
        <v>372</v>
      </c>
      <c r="E334" s="30" t="s">
        <v>373</v>
      </c>
      <c r="F334" s="30" t="s">
        <v>597</v>
      </c>
      <c r="G334" s="30" t="s">
        <v>414</v>
      </c>
      <c r="H334" s="30" t="s">
        <v>396</v>
      </c>
      <c r="I334" s="95">
        <v>1092.3</v>
      </c>
      <c r="J334" s="94"/>
      <c r="K334" s="33">
        <f t="shared" si="32"/>
        <v>1092.3</v>
      </c>
      <c r="L334" s="127"/>
      <c r="M334" s="33">
        <f t="shared" si="43"/>
        <v>1092.3</v>
      </c>
      <c r="N334" s="70"/>
      <c r="O334" s="33">
        <f t="shared" si="37"/>
        <v>1092.3</v>
      </c>
      <c r="P334" s="70"/>
      <c r="Q334" s="263">
        <f t="shared" si="38"/>
        <v>1092.3</v>
      </c>
      <c r="R334" s="263">
        <v>53.1</v>
      </c>
      <c r="S334" s="263">
        <f t="shared" si="35"/>
        <v>1145.3999999999999</v>
      </c>
    </row>
    <row r="335" spans="2:19" ht="12.75">
      <c r="B335" s="36" t="s">
        <v>408</v>
      </c>
      <c r="C335" s="63"/>
      <c r="D335" s="30" t="s">
        <v>372</v>
      </c>
      <c r="E335" s="30" t="s">
        <v>373</v>
      </c>
      <c r="F335" s="30" t="s">
        <v>597</v>
      </c>
      <c r="G335" s="30" t="s">
        <v>414</v>
      </c>
      <c r="H335" s="30">
        <v>2</v>
      </c>
      <c r="I335" s="95">
        <v>2663</v>
      </c>
      <c r="J335" s="94"/>
      <c r="K335" s="33">
        <f t="shared" si="32"/>
        <v>2663</v>
      </c>
      <c r="L335" s="127"/>
      <c r="M335" s="33">
        <f t="shared" si="43"/>
        <v>2663</v>
      </c>
      <c r="N335" s="70"/>
      <c r="O335" s="33">
        <f t="shared" si="37"/>
        <v>2663</v>
      </c>
      <c r="P335" s="70"/>
      <c r="Q335" s="263">
        <f t="shared" si="38"/>
        <v>2663</v>
      </c>
      <c r="R335" s="263">
        <v>66.4</v>
      </c>
      <c r="S335" s="263">
        <f t="shared" si="35"/>
        <v>2729.4</v>
      </c>
    </row>
    <row r="336" spans="2:19" ht="12.75">
      <c r="B336" s="43" t="s">
        <v>419</v>
      </c>
      <c r="C336" s="61"/>
      <c r="D336" s="30" t="s">
        <v>372</v>
      </c>
      <c r="E336" s="30" t="s">
        <v>373</v>
      </c>
      <c r="F336" s="30" t="s">
        <v>597</v>
      </c>
      <c r="G336" s="30" t="s">
        <v>420</v>
      </c>
      <c r="H336" s="30"/>
      <c r="I336" s="95">
        <f>I337</f>
        <v>462.5</v>
      </c>
      <c r="J336" s="94"/>
      <c r="K336" s="33">
        <f t="shared" si="32"/>
        <v>462.5</v>
      </c>
      <c r="L336" s="127">
        <f>L337</f>
        <v>15.7</v>
      </c>
      <c r="M336" s="33">
        <f t="shared" si="43"/>
        <v>478.2</v>
      </c>
      <c r="N336" s="70"/>
      <c r="O336" s="33">
        <f t="shared" si="37"/>
        <v>478.2</v>
      </c>
      <c r="P336" s="70">
        <f>P337</f>
        <v>-10.5</v>
      </c>
      <c r="Q336" s="263">
        <f t="shared" si="38"/>
        <v>467.7</v>
      </c>
      <c r="R336" s="263">
        <f>R337</f>
        <v>117.2</v>
      </c>
      <c r="S336" s="263">
        <f t="shared" si="35"/>
        <v>584.9</v>
      </c>
    </row>
    <row r="337" spans="2:19" ht="12.75">
      <c r="B337" s="43" t="s">
        <v>421</v>
      </c>
      <c r="C337" s="61"/>
      <c r="D337" s="30" t="s">
        <v>372</v>
      </c>
      <c r="E337" s="30" t="s">
        <v>373</v>
      </c>
      <c r="F337" s="30" t="s">
        <v>597</v>
      </c>
      <c r="G337" s="30" t="s">
        <v>422</v>
      </c>
      <c r="H337" s="30"/>
      <c r="I337" s="95">
        <f>I338+I339</f>
        <v>462.5</v>
      </c>
      <c r="J337" s="94"/>
      <c r="K337" s="33">
        <f t="shared" si="32"/>
        <v>462.5</v>
      </c>
      <c r="L337" s="127">
        <f>L338+L339</f>
        <v>15.7</v>
      </c>
      <c r="M337" s="33">
        <f t="shared" si="43"/>
        <v>478.2</v>
      </c>
      <c r="N337" s="70"/>
      <c r="O337" s="33">
        <f t="shared" si="37"/>
        <v>478.2</v>
      </c>
      <c r="P337" s="70">
        <f>P338+P339</f>
        <v>-10.5</v>
      </c>
      <c r="Q337" s="263">
        <f t="shared" si="38"/>
        <v>467.7</v>
      </c>
      <c r="R337" s="263">
        <f>R338+R339</f>
        <v>117.2</v>
      </c>
      <c r="S337" s="263">
        <f t="shared" si="35"/>
        <v>584.9</v>
      </c>
    </row>
    <row r="338" spans="2:19" ht="12.75">
      <c r="B338" s="43" t="s">
        <v>401</v>
      </c>
      <c r="C338" s="61"/>
      <c r="D338" s="30" t="s">
        <v>372</v>
      </c>
      <c r="E338" s="30" t="s">
        <v>373</v>
      </c>
      <c r="F338" s="30" t="s">
        <v>597</v>
      </c>
      <c r="G338" s="30" t="s">
        <v>422</v>
      </c>
      <c r="H338" s="30" t="s">
        <v>396</v>
      </c>
      <c r="I338" s="95">
        <v>452.5</v>
      </c>
      <c r="J338" s="94"/>
      <c r="K338" s="33">
        <f t="shared" si="32"/>
        <v>452.5</v>
      </c>
      <c r="L338" s="127"/>
      <c r="M338" s="33">
        <f t="shared" si="43"/>
        <v>452.5</v>
      </c>
      <c r="N338" s="70"/>
      <c r="O338" s="33">
        <f t="shared" si="37"/>
        <v>452.5</v>
      </c>
      <c r="P338" s="70">
        <v>-9.1</v>
      </c>
      <c r="Q338" s="263">
        <f t="shared" si="38"/>
        <v>443.4</v>
      </c>
      <c r="R338" s="263">
        <v>97.7</v>
      </c>
      <c r="S338" s="263">
        <f t="shared" si="35"/>
        <v>541.1</v>
      </c>
    </row>
    <row r="339" spans="2:19" ht="12.75">
      <c r="B339" s="36" t="s">
        <v>408</v>
      </c>
      <c r="C339" s="63"/>
      <c r="D339" s="30" t="s">
        <v>372</v>
      </c>
      <c r="E339" s="30" t="s">
        <v>373</v>
      </c>
      <c r="F339" s="30" t="s">
        <v>597</v>
      </c>
      <c r="G339" s="30" t="s">
        <v>422</v>
      </c>
      <c r="H339" s="30">
        <v>2</v>
      </c>
      <c r="I339" s="95">
        <v>10</v>
      </c>
      <c r="J339" s="94"/>
      <c r="K339" s="33">
        <f t="shared" si="32"/>
        <v>10</v>
      </c>
      <c r="L339" s="127">
        <v>15.7</v>
      </c>
      <c r="M339" s="33">
        <f t="shared" si="43"/>
        <v>25.7</v>
      </c>
      <c r="N339" s="70"/>
      <c r="O339" s="33">
        <f t="shared" si="37"/>
        <v>25.7</v>
      </c>
      <c r="P339" s="70">
        <v>-1.4</v>
      </c>
      <c r="Q339" s="263">
        <f t="shared" si="38"/>
        <v>24.3</v>
      </c>
      <c r="R339" s="263">
        <v>19.5</v>
      </c>
      <c r="S339" s="263">
        <f t="shared" si="35"/>
        <v>43.8</v>
      </c>
    </row>
    <row r="340" spans="2:19" ht="12.75">
      <c r="B340" s="43" t="s">
        <v>424</v>
      </c>
      <c r="C340" s="63"/>
      <c r="D340" s="30" t="s">
        <v>372</v>
      </c>
      <c r="E340" s="30" t="s">
        <v>373</v>
      </c>
      <c r="F340" s="30" t="s">
        <v>597</v>
      </c>
      <c r="G340" s="30" t="s">
        <v>98</v>
      </c>
      <c r="H340" s="30"/>
      <c r="I340" s="95"/>
      <c r="J340" s="94"/>
      <c r="K340" s="33"/>
      <c r="L340" s="127"/>
      <c r="M340" s="33"/>
      <c r="N340" s="70"/>
      <c r="O340" s="33"/>
      <c r="P340" s="70">
        <f>P341</f>
        <v>10.5</v>
      </c>
      <c r="Q340" s="263">
        <f t="shared" si="38"/>
        <v>10.5</v>
      </c>
      <c r="R340" s="263">
        <f>R341</f>
        <v>2.3</v>
      </c>
      <c r="S340" s="263">
        <f t="shared" si="35"/>
        <v>12.8</v>
      </c>
    </row>
    <row r="341" spans="2:19" ht="12.75">
      <c r="B341" s="43" t="s">
        <v>425</v>
      </c>
      <c r="C341" s="63"/>
      <c r="D341" s="30" t="s">
        <v>372</v>
      </c>
      <c r="E341" s="30" t="s">
        <v>373</v>
      </c>
      <c r="F341" s="30" t="s">
        <v>597</v>
      </c>
      <c r="G341" s="30" t="s">
        <v>426</v>
      </c>
      <c r="H341" s="30"/>
      <c r="I341" s="95"/>
      <c r="J341" s="94"/>
      <c r="K341" s="33"/>
      <c r="L341" s="127"/>
      <c r="M341" s="33"/>
      <c r="N341" s="70"/>
      <c r="O341" s="33"/>
      <c r="P341" s="70">
        <f>P342+P343</f>
        <v>10.5</v>
      </c>
      <c r="Q341" s="263">
        <f>Q342+Q343</f>
        <v>10.5</v>
      </c>
      <c r="R341" s="263">
        <f>R342+R343</f>
        <v>2.3</v>
      </c>
      <c r="S341" s="263">
        <f t="shared" si="35"/>
        <v>12.8</v>
      </c>
    </row>
    <row r="342" spans="2:19" ht="12.75">
      <c r="B342" s="43" t="s">
        <v>401</v>
      </c>
      <c r="C342" s="63"/>
      <c r="D342" s="30" t="s">
        <v>372</v>
      </c>
      <c r="E342" s="30" t="s">
        <v>373</v>
      </c>
      <c r="F342" s="30" t="s">
        <v>597</v>
      </c>
      <c r="G342" s="30" t="s">
        <v>426</v>
      </c>
      <c r="H342" s="30" t="s">
        <v>396</v>
      </c>
      <c r="I342" s="95"/>
      <c r="J342" s="94"/>
      <c r="K342" s="33"/>
      <c r="L342" s="127"/>
      <c r="M342" s="33"/>
      <c r="N342" s="70"/>
      <c r="O342" s="33"/>
      <c r="P342" s="70">
        <v>9.1</v>
      </c>
      <c r="Q342" s="263">
        <f>O342+P342</f>
        <v>9.1</v>
      </c>
      <c r="R342" s="263">
        <v>2</v>
      </c>
      <c r="S342" s="263">
        <f aca="true" t="shared" si="44" ref="S342:S409">Q342+R342</f>
        <v>11.1</v>
      </c>
    </row>
    <row r="343" spans="2:19" ht="12.75">
      <c r="B343" s="36" t="s">
        <v>408</v>
      </c>
      <c r="C343" s="63"/>
      <c r="D343" s="30" t="s">
        <v>372</v>
      </c>
      <c r="E343" s="30" t="s">
        <v>373</v>
      </c>
      <c r="F343" s="30" t="s">
        <v>597</v>
      </c>
      <c r="G343" s="30" t="s">
        <v>426</v>
      </c>
      <c r="H343" s="30" t="s">
        <v>397</v>
      </c>
      <c r="I343" s="95"/>
      <c r="J343" s="94"/>
      <c r="K343" s="33"/>
      <c r="L343" s="127"/>
      <c r="M343" s="33"/>
      <c r="N343" s="70"/>
      <c r="O343" s="33"/>
      <c r="P343" s="70">
        <v>1.4</v>
      </c>
      <c r="Q343" s="263">
        <f>O343+P343</f>
        <v>1.4</v>
      </c>
      <c r="R343" s="263">
        <v>0.3</v>
      </c>
      <c r="S343" s="263">
        <f t="shared" si="44"/>
        <v>1.7</v>
      </c>
    </row>
    <row r="344" spans="2:19" ht="12.75">
      <c r="B344" s="49" t="s">
        <v>108</v>
      </c>
      <c r="C344" s="65" t="s">
        <v>278</v>
      </c>
      <c r="D344" s="30"/>
      <c r="E344" s="30"/>
      <c r="F344" s="30"/>
      <c r="G344" s="30"/>
      <c r="H344" s="30"/>
      <c r="I344" s="93">
        <f>I348+I391+I398+I573+I644</f>
        <v>114229.99999999999</v>
      </c>
      <c r="J344" s="93">
        <f>J348+J391+J398+J573+J644</f>
        <v>1068</v>
      </c>
      <c r="K344" s="31">
        <f t="shared" si="32"/>
        <v>115297.99999999999</v>
      </c>
      <c r="L344" s="129">
        <f>L348+L391+L398+L573+L644</f>
        <v>4388</v>
      </c>
      <c r="M344" s="31">
        <f t="shared" si="43"/>
        <v>119685.99999999999</v>
      </c>
      <c r="N344" s="86">
        <f>N348+N391+N398+N573+N644</f>
        <v>4158.6</v>
      </c>
      <c r="O344" s="85">
        <f t="shared" si="37"/>
        <v>123844.59999999999</v>
      </c>
      <c r="P344" s="86">
        <f>P348+P391+P398+P573+P644</f>
        <v>3574.8</v>
      </c>
      <c r="Q344" s="262">
        <f t="shared" si="38"/>
        <v>127419.4</v>
      </c>
      <c r="R344" s="262">
        <f>R348+R391+R398+R573+R644</f>
        <v>4864.999999999998</v>
      </c>
      <c r="S344" s="262">
        <f t="shared" si="44"/>
        <v>132284.4</v>
      </c>
    </row>
    <row r="345" spans="2:19" ht="12.75">
      <c r="B345" s="43" t="s">
        <v>408</v>
      </c>
      <c r="C345" s="63"/>
      <c r="D345" s="30"/>
      <c r="E345" s="30"/>
      <c r="F345" s="30"/>
      <c r="G345" s="30"/>
      <c r="H345" s="30">
        <v>2</v>
      </c>
      <c r="I345" s="94">
        <f>I354+I357+I360+I380+I397+I416+I418+I427+I456+I458+I462+I476+I481+I486+I491+I503+I508+I514+I519+I524+I549+I552+I555+I530+I535+I540+I566+I569+I572+I579+I598+I592+I650+I560+I385+I390</f>
        <v>41069.2</v>
      </c>
      <c r="J345" s="94">
        <f>J354+J370+J636+J560</f>
        <v>98</v>
      </c>
      <c r="K345" s="33">
        <f t="shared" si="32"/>
        <v>41167.2</v>
      </c>
      <c r="L345" s="127">
        <f>L354+L357+L360+L370+L380+L385+L390+L397+L416+L418+L427+L456+L458+L466+L476+L481+L486+L491+L503+L508+L514+L519+L524+L549+L552+L555+L560+L530+L535+L540+L566+L569+L572+L579+L598+L601+L604+L592+L636+L650</f>
        <v>0</v>
      </c>
      <c r="M345" s="33">
        <f t="shared" si="43"/>
        <v>41167.2</v>
      </c>
      <c r="N345" s="70">
        <f>N354+N357+N360+N370+N380+N385+N390+N397+N416+N418+N421+N427+N456+N458+N462+N466+N476+N481+N486+N491+N503+N508+N514+N519+N524+N530+N535+N540+N549+N552+N555+N560+N566+N569+N572+N579+N592+N598+N601+N604+N636+N650</f>
        <v>1980.8000000000002</v>
      </c>
      <c r="O345" s="77">
        <f t="shared" si="37"/>
        <v>43148</v>
      </c>
      <c r="P345" s="70">
        <f>P354+P357+P360+P370+P380+P385+P390+P397+P416+P418+P421+P427+P456+P458+P462+P466+P470+P476+P481+P486+P491+P503+P508+P514+P519+P524+P530+P535+P540+P549+P552+P555+P560+P566+P569+P572+P579+P592+P598+P601+P604+P636+P650</f>
        <v>3462.7999999999997</v>
      </c>
      <c r="Q345" s="263">
        <f t="shared" si="38"/>
        <v>46610.8</v>
      </c>
      <c r="R345" s="263">
        <f>R354+R357+R360+R370+R380+R385+R390+R397+R416+R418+R421+R427+R456+R458+R462+R466+R470+R476+R481+R486+R491+R503+R508+R514+R519+R524+R530+R535+R540+R549+R552+R555+R560+R566+R569+R572+R579+R592+R598+R601+R604+R636+R643+R650</f>
        <v>2430.0000000000005</v>
      </c>
      <c r="S345" s="263">
        <f t="shared" si="44"/>
        <v>49040.8</v>
      </c>
    </row>
    <row r="346" spans="2:19" ht="12.75">
      <c r="B346" s="43" t="s">
        <v>382</v>
      </c>
      <c r="C346" s="63"/>
      <c r="D346" s="30"/>
      <c r="E346" s="30"/>
      <c r="F346" s="30"/>
      <c r="G346" s="30"/>
      <c r="H346" s="30">
        <v>3</v>
      </c>
      <c r="I346" s="94">
        <f>I371+I374+I408+I445+I449+I441+I497+I614+I622+I626+I630+I637+I640</f>
        <v>72987.1</v>
      </c>
      <c r="J346" s="94">
        <f>J452</f>
        <v>970</v>
      </c>
      <c r="K346" s="33">
        <f t="shared" si="32"/>
        <v>73957.1</v>
      </c>
      <c r="L346" s="127">
        <f>L371+L374+L408+L441+L445+L449+L452+L497+L588+L614+L622+L626+L630+L637+L640</f>
        <v>4217.9</v>
      </c>
      <c r="M346" s="33">
        <f t="shared" si="43"/>
        <v>78175</v>
      </c>
      <c r="N346" s="70">
        <f>N371+N374+N408+N412+N441+N445+N449+N452+N497+N545+N588+N614+N618+N622+N626+N630+N637+N640</f>
        <v>38</v>
      </c>
      <c r="O346" s="77">
        <f t="shared" si="37"/>
        <v>78213</v>
      </c>
      <c r="P346" s="70">
        <f>P371+P374+P408+P412+P441+P445+P449+P452+P497+P545+P588+P614+P618+P622+P626+P630+P637+P640</f>
        <v>112</v>
      </c>
      <c r="Q346" s="263">
        <f t="shared" si="38"/>
        <v>78325</v>
      </c>
      <c r="R346" s="263">
        <f>R371+R374+R408+R412+R441+R445+R449+R452+R545+R588+R614+R618+R622+R626+R630+R637+R640</f>
        <v>296.5</v>
      </c>
      <c r="S346" s="263">
        <f t="shared" si="44"/>
        <v>78621.5</v>
      </c>
    </row>
    <row r="347" spans="2:19" ht="12.75">
      <c r="B347" s="43" t="s">
        <v>383</v>
      </c>
      <c r="C347" s="63"/>
      <c r="D347" s="30"/>
      <c r="E347" s="30"/>
      <c r="F347" s="30"/>
      <c r="G347" s="30"/>
      <c r="H347" s="30" t="s">
        <v>400</v>
      </c>
      <c r="I347" s="94">
        <f>I610</f>
        <v>173.7</v>
      </c>
      <c r="J347" s="94"/>
      <c r="K347" s="33">
        <f t="shared" si="32"/>
        <v>173.7</v>
      </c>
      <c r="L347" s="127">
        <f>L584+L610</f>
        <v>170.1</v>
      </c>
      <c r="M347" s="33">
        <f t="shared" si="43"/>
        <v>343.79999999999995</v>
      </c>
      <c r="N347" s="70">
        <f>N404+N437+N584+N610</f>
        <v>2139.8</v>
      </c>
      <c r="O347" s="77">
        <f t="shared" si="37"/>
        <v>2483.6000000000004</v>
      </c>
      <c r="P347" s="70">
        <f>P404+P437+P584+P610</f>
        <v>0</v>
      </c>
      <c r="Q347" s="263">
        <f>Q366+Q404+Q433+Q437+Q584+Q610</f>
        <v>2483.6</v>
      </c>
      <c r="R347" s="263">
        <f>R366+R404+R433+R437+R584+R610</f>
        <v>2138.5</v>
      </c>
      <c r="S347" s="263">
        <f>S366+S404+S433+S437+S584+S610</f>
        <v>4622.099999999999</v>
      </c>
    </row>
    <row r="348" spans="2:19" ht="12.75">
      <c r="B348" s="36" t="s">
        <v>304</v>
      </c>
      <c r="C348" s="60"/>
      <c r="D348" s="30" t="s">
        <v>346</v>
      </c>
      <c r="E348" s="30"/>
      <c r="F348" s="30"/>
      <c r="G348" s="30"/>
      <c r="H348" s="30"/>
      <c r="I348" s="94">
        <f>I349+I361</f>
        <v>2076.7</v>
      </c>
      <c r="J348" s="94">
        <f>J349+J361</f>
        <v>60.099999999999994</v>
      </c>
      <c r="K348" s="33">
        <f t="shared" si="32"/>
        <v>2136.7999999999997</v>
      </c>
      <c r="L348" s="127"/>
      <c r="M348" s="33">
        <f t="shared" si="43"/>
        <v>2136.7999999999997</v>
      </c>
      <c r="N348" s="70"/>
      <c r="O348" s="77">
        <f t="shared" si="37"/>
        <v>2136.7999999999997</v>
      </c>
      <c r="P348" s="70">
        <f>P349+P361</f>
        <v>396.5</v>
      </c>
      <c r="Q348" s="263">
        <f t="shared" si="38"/>
        <v>2533.2999999999997</v>
      </c>
      <c r="R348" s="263">
        <f>R349+R361</f>
        <v>600.9</v>
      </c>
      <c r="S348" s="263">
        <f t="shared" si="44"/>
        <v>3134.2</v>
      </c>
    </row>
    <row r="349" spans="2:19" ht="25.5">
      <c r="B349" s="43" t="s">
        <v>423</v>
      </c>
      <c r="C349" s="64"/>
      <c r="D349" s="30" t="s">
        <v>346</v>
      </c>
      <c r="E349" s="30" t="s">
        <v>349</v>
      </c>
      <c r="F349" s="62"/>
      <c r="G349" s="30"/>
      <c r="H349" s="30"/>
      <c r="I349" s="94">
        <f>I350</f>
        <v>1846.6999999999998</v>
      </c>
      <c r="J349" s="94">
        <f>J350</f>
        <v>48.4</v>
      </c>
      <c r="K349" s="33">
        <f t="shared" si="32"/>
        <v>1895.1</v>
      </c>
      <c r="L349" s="127"/>
      <c r="M349" s="33">
        <f t="shared" si="43"/>
        <v>1895.1</v>
      </c>
      <c r="N349" s="70"/>
      <c r="O349" s="77">
        <f t="shared" si="37"/>
        <v>1895.1</v>
      </c>
      <c r="P349" s="70">
        <f>P350</f>
        <v>381</v>
      </c>
      <c r="Q349" s="263">
        <f t="shared" si="38"/>
        <v>2276.1</v>
      </c>
      <c r="R349" s="263">
        <f>R350</f>
        <v>459.59999999999997</v>
      </c>
      <c r="S349" s="263">
        <f t="shared" si="44"/>
        <v>2735.7</v>
      </c>
    </row>
    <row r="350" spans="2:19" ht="12.75">
      <c r="B350" s="36" t="s">
        <v>409</v>
      </c>
      <c r="C350" s="63"/>
      <c r="D350" s="30" t="s">
        <v>346</v>
      </c>
      <c r="E350" s="30" t="s">
        <v>349</v>
      </c>
      <c r="F350" s="62" t="s">
        <v>410</v>
      </c>
      <c r="G350" s="30"/>
      <c r="H350" s="30"/>
      <c r="I350" s="94">
        <f>I351</f>
        <v>1846.6999999999998</v>
      </c>
      <c r="J350" s="94">
        <f>J351</f>
        <v>48.4</v>
      </c>
      <c r="K350" s="33">
        <f t="shared" si="32"/>
        <v>1895.1</v>
      </c>
      <c r="L350" s="127"/>
      <c r="M350" s="33">
        <f t="shared" si="43"/>
        <v>1895.1</v>
      </c>
      <c r="N350" s="70"/>
      <c r="O350" s="77">
        <f t="shared" si="37"/>
        <v>1895.1</v>
      </c>
      <c r="P350" s="70">
        <f>P351</f>
        <v>381</v>
      </c>
      <c r="Q350" s="263">
        <f t="shared" si="38"/>
        <v>2276.1</v>
      </c>
      <c r="R350" s="263">
        <f>R351</f>
        <v>459.59999999999997</v>
      </c>
      <c r="S350" s="263">
        <f t="shared" si="44"/>
        <v>2735.7</v>
      </c>
    </row>
    <row r="351" spans="2:19" ht="12.75">
      <c r="B351" s="36" t="s">
        <v>417</v>
      </c>
      <c r="C351" s="63"/>
      <c r="D351" s="30" t="s">
        <v>346</v>
      </c>
      <c r="E351" s="30" t="s">
        <v>349</v>
      </c>
      <c r="F351" s="62" t="s">
        <v>418</v>
      </c>
      <c r="G351" s="30"/>
      <c r="H351" s="30"/>
      <c r="I351" s="94">
        <f>I352+I355+I358</f>
        <v>1846.6999999999998</v>
      </c>
      <c r="J351" s="94">
        <f>J352</f>
        <v>48.4</v>
      </c>
      <c r="K351" s="33">
        <f t="shared" si="32"/>
        <v>1895.1</v>
      </c>
      <c r="L351" s="127"/>
      <c r="M351" s="33">
        <f t="shared" si="43"/>
        <v>1895.1</v>
      </c>
      <c r="N351" s="70"/>
      <c r="O351" s="77">
        <f t="shared" si="37"/>
        <v>1895.1</v>
      </c>
      <c r="P351" s="70">
        <f>P352</f>
        <v>381</v>
      </c>
      <c r="Q351" s="263">
        <f t="shared" si="38"/>
        <v>2276.1</v>
      </c>
      <c r="R351" s="263">
        <f>R352+R355+R358</f>
        <v>459.59999999999997</v>
      </c>
      <c r="S351" s="263">
        <f t="shared" si="44"/>
        <v>2735.7</v>
      </c>
    </row>
    <row r="352" spans="2:19" ht="25.5">
      <c r="B352" s="36" t="s">
        <v>412</v>
      </c>
      <c r="C352" s="63"/>
      <c r="D352" s="30" t="s">
        <v>346</v>
      </c>
      <c r="E352" s="30" t="s">
        <v>349</v>
      </c>
      <c r="F352" s="62" t="s">
        <v>418</v>
      </c>
      <c r="G352" s="30" t="s">
        <v>214</v>
      </c>
      <c r="H352" s="30"/>
      <c r="I352" s="94">
        <f>I353</f>
        <v>1800.5</v>
      </c>
      <c r="J352" s="94">
        <f>J353</f>
        <v>48.4</v>
      </c>
      <c r="K352" s="33">
        <f t="shared" si="32"/>
        <v>1848.9</v>
      </c>
      <c r="L352" s="127"/>
      <c r="M352" s="33">
        <f t="shared" si="43"/>
        <v>1848.9</v>
      </c>
      <c r="N352" s="70"/>
      <c r="O352" s="77">
        <f t="shared" si="37"/>
        <v>1848.9</v>
      </c>
      <c r="P352" s="70">
        <f>P353</f>
        <v>381</v>
      </c>
      <c r="Q352" s="263">
        <f t="shared" si="38"/>
        <v>2229.9</v>
      </c>
      <c r="R352" s="263">
        <f>R353</f>
        <v>451.9</v>
      </c>
      <c r="S352" s="263">
        <f t="shared" si="44"/>
        <v>2681.8</v>
      </c>
    </row>
    <row r="353" spans="2:19" ht="12.75">
      <c r="B353" s="36" t="s">
        <v>413</v>
      </c>
      <c r="C353" s="63"/>
      <c r="D353" s="30" t="s">
        <v>346</v>
      </c>
      <c r="E353" s="30" t="s">
        <v>349</v>
      </c>
      <c r="F353" s="62" t="s">
        <v>418</v>
      </c>
      <c r="G353" s="30" t="s">
        <v>414</v>
      </c>
      <c r="H353" s="30"/>
      <c r="I353" s="94">
        <f>I354</f>
        <v>1800.5</v>
      </c>
      <c r="J353" s="94">
        <f>J354</f>
        <v>48.4</v>
      </c>
      <c r="K353" s="33">
        <f t="shared" si="32"/>
        <v>1848.9</v>
      </c>
      <c r="L353" s="127"/>
      <c r="M353" s="33">
        <f t="shared" si="43"/>
        <v>1848.9</v>
      </c>
      <c r="N353" s="70"/>
      <c r="O353" s="77">
        <f aca="true" t="shared" si="45" ref="O353:O439">M353+N353</f>
        <v>1848.9</v>
      </c>
      <c r="P353" s="70">
        <f>P354</f>
        <v>381</v>
      </c>
      <c r="Q353" s="263">
        <f t="shared" si="38"/>
        <v>2229.9</v>
      </c>
      <c r="R353" s="263">
        <f>R354</f>
        <v>451.9</v>
      </c>
      <c r="S353" s="263">
        <f t="shared" si="44"/>
        <v>2681.8</v>
      </c>
    </row>
    <row r="354" spans="2:19" ht="12.75">
      <c r="B354" s="36" t="s">
        <v>408</v>
      </c>
      <c r="C354" s="63"/>
      <c r="D354" s="30" t="s">
        <v>346</v>
      </c>
      <c r="E354" s="30" t="s">
        <v>349</v>
      </c>
      <c r="F354" s="62" t="s">
        <v>418</v>
      </c>
      <c r="G354" s="30" t="s">
        <v>414</v>
      </c>
      <c r="H354" s="30">
        <v>2</v>
      </c>
      <c r="I354" s="94">
        <v>1800.5</v>
      </c>
      <c r="J354" s="94">
        <v>48.4</v>
      </c>
      <c r="K354" s="33">
        <f t="shared" si="32"/>
        <v>1848.9</v>
      </c>
      <c r="L354" s="127"/>
      <c r="M354" s="33">
        <f t="shared" si="43"/>
        <v>1848.9</v>
      </c>
      <c r="N354" s="70"/>
      <c r="O354" s="77">
        <f t="shared" si="45"/>
        <v>1848.9</v>
      </c>
      <c r="P354" s="70">
        <v>381</v>
      </c>
      <c r="Q354" s="263">
        <f aca="true" t="shared" si="46" ref="Q354:Q421">O354+P354</f>
        <v>2229.9</v>
      </c>
      <c r="R354" s="263">
        <v>451.9</v>
      </c>
      <c r="S354" s="263">
        <f t="shared" si="44"/>
        <v>2681.8</v>
      </c>
    </row>
    <row r="355" spans="2:19" ht="12.75">
      <c r="B355" s="43" t="s">
        <v>419</v>
      </c>
      <c r="C355" s="61"/>
      <c r="D355" s="30" t="s">
        <v>346</v>
      </c>
      <c r="E355" s="30" t="s">
        <v>349</v>
      </c>
      <c r="F355" s="62" t="s">
        <v>418</v>
      </c>
      <c r="G355" s="30" t="s">
        <v>420</v>
      </c>
      <c r="H355" s="30"/>
      <c r="I355" s="94">
        <f>I356</f>
        <v>44.6</v>
      </c>
      <c r="J355" s="94"/>
      <c r="K355" s="33">
        <f aca="true" t="shared" si="47" ref="K355:K446">I355+J355</f>
        <v>44.6</v>
      </c>
      <c r="L355" s="127"/>
      <c r="M355" s="33">
        <f t="shared" si="43"/>
        <v>44.6</v>
      </c>
      <c r="N355" s="70">
        <f>N356</f>
        <v>-1.9</v>
      </c>
      <c r="O355" s="77">
        <f t="shared" si="45"/>
        <v>42.7</v>
      </c>
      <c r="P355" s="70"/>
      <c r="Q355" s="263">
        <f t="shared" si="46"/>
        <v>42.7</v>
      </c>
      <c r="R355" s="263">
        <f>R356</f>
        <v>5.8</v>
      </c>
      <c r="S355" s="263">
        <f t="shared" si="44"/>
        <v>48.5</v>
      </c>
    </row>
    <row r="356" spans="2:19" ht="12.75">
      <c r="B356" s="43" t="s">
        <v>421</v>
      </c>
      <c r="C356" s="61"/>
      <c r="D356" s="30" t="s">
        <v>346</v>
      </c>
      <c r="E356" s="30" t="s">
        <v>349</v>
      </c>
      <c r="F356" s="62" t="s">
        <v>418</v>
      </c>
      <c r="G356" s="30" t="s">
        <v>422</v>
      </c>
      <c r="H356" s="30"/>
      <c r="I356" s="94">
        <f>I357</f>
        <v>44.6</v>
      </c>
      <c r="J356" s="94"/>
      <c r="K356" s="33">
        <f t="shared" si="47"/>
        <v>44.6</v>
      </c>
      <c r="L356" s="127"/>
      <c r="M356" s="33">
        <f t="shared" si="43"/>
        <v>44.6</v>
      </c>
      <c r="N356" s="70">
        <f>N357</f>
        <v>-1.9</v>
      </c>
      <c r="O356" s="77">
        <f t="shared" si="45"/>
        <v>42.7</v>
      </c>
      <c r="P356" s="70"/>
      <c r="Q356" s="263">
        <f t="shared" si="46"/>
        <v>42.7</v>
      </c>
      <c r="R356" s="263">
        <f>R357</f>
        <v>5.8</v>
      </c>
      <c r="S356" s="263">
        <f t="shared" si="44"/>
        <v>48.5</v>
      </c>
    </row>
    <row r="357" spans="2:19" ht="12.75">
      <c r="B357" s="36" t="s">
        <v>408</v>
      </c>
      <c r="C357" s="63"/>
      <c r="D357" s="30" t="s">
        <v>346</v>
      </c>
      <c r="E357" s="30" t="s">
        <v>349</v>
      </c>
      <c r="F357" s="62" t="s">
        <v>418</v>
      </c>
      <c r="G357" s="30" t="s">
        <v>422</v>
      </c>
      <c r="H357" s="30">
        <v>2</v>
      </c>
      <c r="I357" s="94">
        <v>44.6</v>
      </c>
      <c r="J357" s="94"/>
      <c r="K357" s="33">
        <f t="shared" si="47"/>
        <v>44.6</v>
      </c>
      <c r="L357" s="127"/>
      <c r="M357" s="33">
        <f t="shared" si="43"/>
        <v>44.6</v>
      </c>
      <c r="N357" s="70">
        <v>-1.9</v>
      </c>
      <c r="O357" s="77">
        <f t="shared" si="45"/>
        <v>42.7</v>
      </c>
      <c r="P357" s="70"/>
      <c r="Q357" s="263">
        <f t="shared" si="46"/>
        <v>42.7</v>
      </c>
      <c r="R357" s="263">
        <v>5.8</v>
      </c>
      <c r="S357" s="263">
        <f t="shared" si="44"/>
        <v>48.5</v>
      </c>
    </row>
    <row r="358" spans="2:19" ht="12.75">
      <c r="B358" s="43" t="s">
        <v>424</v>
      </c>
      <c r="C358" s="61"/>
      <c r="D358" s="30" t="s">
        <v>346</v>
      </c>
      <c r="E358" s="30" t="s">
        <v>349</v>
      </c>
      <c r="F358" s="62" t="s">
        <v>418</v>
      </c>
      <c r="G358" s="30" t="s">
        <v>98</v>
      </c>
      <c r="H358" s="30"/>
      <c r="I358" s="94">
        <f>I359</f>
        <v>1.6</v>
      </c>
      <c r="J358" s="94"/>
      <c r="K358" s="33">
        <f t="shared" si="47"/>
        <v>1.6</v>
      </c>
      <c r="L358" s="128"/>
      <c r="M358" s="33">
        <f t="shared" si="43"/>
        <v>1.6</v>
      </c>
      <c r="N358" s="70">
        <f>N359</f>
        <v>1.9</v>
      </c>
      <c r="O358" s="77">
        <f t="shared" si="45"/>
        <v>3.5</v>
      </c>
      <c r="P358" s="70"/>
      <c r="Q358" s="263">
        <f t="shared" si="46"/>
        <v>3.5</v>
      </c>
      <c r="R358" s="263">
        <f>R359</f>
        <v>1.9</v>
      </c>
      <c r="S358" s="263">
        <f t="shared" si="44"/>
        <v>5.4</v>
      </c>
    </row>
    <row r="359" spans="2:19" ht="12.75">
      <c r="B359" s="43" t="s">
        <v>425</v>
      </c>
      <c r="C359" s="61"/>
      <c r="D359" s="30" t="s">
        <v>346</v>
      </c>
      <c r="E359" s="30" t="s">
        <v>349</v>
      </c>
      <c r="F359" s="62" t="s">
        <v>418</v>
      </c>
      <c r="G359" s="30" t="s">
        <v>426</v>
      </c>
      <c r="H359" s="30"/>
      <c r="I359" s="94">
        <f>I360</f>
        <v>1.6</v>
      </c>
      <c r="J359" s="94"/>
      <c r="K359" s="33">
        <f t="shared" si="47"/>
        <v>1.6</v>
      </c>
      <c r="L359" s="127"/>
      <c r="M359" s="33">
        <f t="shared" si="43"/>
        <v>1.6</v>
      </c>
      <c r="N359" s="70">
        <f>N360</f>
        <v>1.9</v>
      </c>
      <c r="O359" s="77">
        <f t="shared" si="45"/>
        <v>3.5</v>
      </c>
      <c r="P359" s="70"/>
      <c r="Q359" s="263">
        <f t="shared" si="46"/>
        <v>3.5</v>
      </c>
      <c r="R359" s="263">
        <f>R360</f>
        <v>1.9</v>
      </c>
      <c r="S359" s="263">
        <f t="shared" si="44"/>
        <v>5.4</v>
      </c>
    </row>
    <row r="360" spans="2:19" ht="12.75">
      <c r="B360" s="36" t="s">
        <v>408</v>
      </c>
      <c r="C360" s="63"/>
      <c r="D360" s="30" t="s">
        <v>346</v>
      </c>
      <c r="E360" s="30" t="s">
        <v>349</v>
      </c>
      <c r="F360" s="62" t="s">
        <v>418</v>
      </c>
      <c r="G360" s="30" t="s">
        <v>426</v>
      </c>
      <c r="H360" s="30">
        <v>2</v>
      </c>
      <c r="I360" s="94">
        <v>1.6</v>
      </c>
      <c r="J360" s="94"/>
      <c r="K360" s="33">
        <f t="shared" si="47"/>
        <v>1.6</v>
      </c>
      <c r="L360" s="127"/>
      <c r="M360" s="33">
        <f t="shared" si="43"/>
        <v>1.6</v>
      </c>
      <c r="N360" s="70">
        <v>1.9</v>
      </c>
      <c r="O360" s="77">
        <f t="shared" si="45"/>
        <v>3.5</v>
      </c>
      <c r="P360" s="70"/>
      <c r="Q360" s="263">
        <f t="shared" si="46"/>
        <v>3.5</v>
      </c>
      <c r="R360" s="263">
        <v>1.9</v>
      </c>
      <c r="S360" s="263">
        <f t="shared" si="44"/>
        <v>5.4</v>
      </c>
    </row>
    <row r="361" spans="2:19" ht="12.75">
      <c r="B361" s="43" t="s">
        <v>306</v>
      </c>
      <c r="C361" s="61"/>
      <c r="D361" s="30" t="s">
        <v>346</v>
      </c>
      <c r="E361" s="30" t="s">
        <v>327</v>
      </c>
      <c r="F361" s="62"/>
      <c r="G361" s="30"/>
      <c r="H361" s="30"/>
      <c r="I361" s="94">
        <f>I362+I375</f>
        <v>230</v>
      </c>
      <c r="J361" s="94">
        <f>J362</f>
        <v>11.7</v>
      </c>
      <c r="K361" s="33">
        <f t="shared" si="47"/>
        <v>241.7</v>
      </c>
      <c r="L361" s="127"/>
      <c r="M361" s="33">
        <f t="shared" si="43"/>
        <v>241.7</v>
      </c>
      <c r="N361" s="70"/>
      <c r="O361" s="77">
        <f t="shared" si="45"/>
        <v>241.7</v>
      </c>
      <c r="P361" s="70">
        <f>P362+P375</f>
        <v>15.5</v>
      </c>
      <c r="Q361" s="263">
        <f t="shared" si="46"/>
        <v>257.2</v>
      </c>
      <c r="R361" s="263">
        <f>R362+R375</f>
        <v>141.3</v>
      </c>
      <c r="S361" s="263">
        <f t="shared" si="44"/>
        <v>398.5</v>
      </c>
    </row>
    <row r="362" spans="2:19" ht="12.75">
      <c r="B362" s="43" t="s">
        <v>409</v>
      </c>
      <c r="C362" s="61"/>
      <c r="D362" s="30" t="s">
        <v>346</v>
      </c>
      <c r="E362" s="30" t="s">
        <v>327</v>
      </c>
      <c r="F362" s="62" t="s">
        <v>410</v>
      </c>
      <c r="G362" s="30"/>
      <c r="H362" s="30"/>
      <c r="I362" s="94">
        <f>I367</f>
        <v>224.5</v>
      </c>
      <c r="J362" s="94">
        <f>J367</f>
        <v>11.7</v>
      </c>
      <c r="K362" s="33">
        <f t="shared" si="47"/>
        <v>236.2</v>
      </c>
      <c r="L362" s="127"/>
      <c r="M362" s="33">
        <f t="shared" si="43"/>
        <v>236.2</v>
      </c>
      <c r="N362" s="70"/>
      <c r="O362" s="77">
        <f t="shared" si="45"/>
        <v>236.2</v>
      </c>
      <c r="P362" s="70">
        <f>P367</f>
        <v>15.5</v>
      </c>
      <c r="Q362" s="263">
        <f t="shared" si="46"/>
        <v>251.7</v>
      </c>
      <c r="R362" s="263">
        <f>R363+R367</f>
        <v>142.4</v>
      </c>
      <c r="S362" s="263">
        <f t="shared" si="44"/>
        <v>394.1</v>
      </c>
    </row>
    <row r="363" spans="2:19" ht="25.5">
      <c r="B363" s="43" t="s">
        <v>392</v>
      </c>
      <c r="C363" s="61"/>
      <c r="D363" s="30" t="s">
        <v>346</v>
      </c>
      <c r="E363" s="30" t="s">
        <v>327</v>
      </c>
      <c r="F363" s="56" t="s">
        <v>391</v>
      </c>
      <c r="G363" s="30"/>
      <c r="H363" s="30"/>
      <c r="I363" s="94"/>
      <c r="J363" s="94"/>
      <c r="K363" s="33"/>
      <c r="L363" s="127"/>
      <c r="M363" s="33"/>
      <c r="N363" s="70"/>
      <c r="O363" s="77"/>
      <c r="P363" s="70"/>
      <c r="Q363" s="263"/>
      <c r="R363" s="263">
        <f>R364</f>
        <v>140</v>
      </c>
      <c r="S363" s="263">
        <f t="shared" si="44"/>
        <v>140</v>
      </c>
    </row>
    <row r="364" spans="2:19" ht="12.75">
      <c r="B364" s="36" t="s">
        <v>494</v>
      </c>
      <c r="C364" s="61"/>
      <c r="D364" s="30" t="s">
        <v>346</v>
      </c>
      <c r="E364" s="30" t="s">
        <v>327</v>
      </c>
      <c r="F364" s="56" t="s">
        <v>391</v>
      </c>
      <c r="G364" s="30" t="s">
        <v>495</v>
      </c>
      <c r="H364" s="30"/>
      <c r="I364" s="94"/>
      <c r="J364" s="94"/>
      <c r="K364" s="33"/>
      <c r="L364" s="127"/>
      <c r="M364" s="33"/>
      <c r="N364" s="70"/>
      <c r="O364" s="77"/>
      <c r="P364" s="70"/>
      <c r="Q364" s="263"/>
      <c r="R364" s="263">
        <f>R365</f>
        <v>140</v>
      </c>
      <c r="S364" s="263">
        <f t="shared" si="44"/>
        <v>140</v>
      </c>
    </row>
    <row r="365" spans="2:19" ht="12.75">
      <c r="B365" s="36" t="s">
        <v>629</v>
      </c>
      <c r="C365" s="61"/>
      <c r="D365" s="30" t="s">
        <v>346</v>
      </c>
      <c r="E365" s="30" t="s">
        <v>327</v>
      </c>
      <c r="F365" s="56" t="s">
        <v>391</v>
      </c>
      <c r="G365" s="30" t="s">
        <v>630</v>
      </c>
      <c r="H365" s="30"/>
      <c r="I365" s="94"/>
      <c r="J365" s="94"/>
      <c r="K365" s="33"/>
      <c r="L365" s="127"/>
      <c r="M365" s="33"/>
      <c r="N365" s="70"/>
      <c r="O365" s="77"/>
      <c r="P365" s="70"/>
      <c r="Q365" s="263"/>
      <c r="R365" s="263">
        <f>R366</f>
        <v>140</v>
      </c>
      <c r="S365" s="263">
        <f t="shared" si="44"/>
        <v>140</v>
      </c>
    </row>
    <row r="366" spans="2:19" ht="12.75">
      <c r="B366" s="43" t="s">
        <v>383</v>
      </c>
      <c r="C366" s="61"/>
      <c r="D366" s="30" t="s">
        <v>346</v>
      </c>
      <c r="E366" s="30" t="s">
        <v>327</v>
      </c>
      <c r="F366" s="56" t="s">
        <v>391</v>
      </c>
      <c r="G366" s="30" t="s">
        <v>630</v>
      </c>
      <c r="H366" s="30" t="s">
        <v>400</v>
      </c>
      <c r="I366" s="94"/>
      <c r="J366" s="94"/>
      <c r="K366" s="33"/>
      <c r="L366" s="127"/>
      <c r="M366" s="33"/>
      <c r="N366" s="70"/>
      <c r="O366" s="77"/>
      <c r="P366" s="70"/>
      <c r="Q366" s="263"/>
      <c r="R366" s="263">
        <v>140</v>
      </c>
      <c r="S366" s="263">
        <f t="shared" si="44"/>
        <v>140</v>
      </c>
    </row>
    <row r="367" spans="2:19" ht="25.5">
      <c r="B367" s="43" t="s">
        <v>429</v>
      </c>
      <c r="C367" s="61"/>
      <c r="D367" s="30" t="s">
        <v>346</v>
      </c>
      <c r="E367" s="30" t="s">
        <v>327</v>
      </c>
      <c r="F367" s="56" t="s">
        <v>430</v>
      </c>
      <c r="G367" s="30"/>
      <c r="H367" s="30"/>
      <c r="I367" s="95">
        <f>I368+I372</f>
        <v>224.5</v>
      </c>
      <c r="J367" s="94">
        <f>J368</f>
        <v>11.7</v>
      </c>
      <c r="K367" s="33">
        <f t="shared" si="47"/>
        <v>236.2</v>
      </c>
      <c r="L367" s="127"/>
      <c r="M367" s="33">
        <f t="shared" si="43"/>
        <v>236.2</v>
      </c>
      <c r="N367" s="70"/>
      <c r="O367" s="77">
        <f t="shared" si="45"/>
        <v>236.2</v>
      </c>
      <c r="P367" s="70">
        <f>P368</f>
        <v>15.5</v>
      </c>
      <c r="Q367" s="263">
        <f t="shared" si="46"/>
        <v>251.7</v>
      </c>
      <c r="R367" s="263">
        <f>R368+R372</f>
        <v>2.4000000000000004</v>
      </c>
      <c r="S367" s="263">
        <f t="shared" si="44"/>
        <v>254.1</v>
      </c>
    </row>
    <row r="368" spans="2:19" ht="25.5">
      <c r="B368" s="36" t="s">
        <v>412</v>
      </c>
      <c r="C368" s="63"/>
      <c r="D368" s="30" t="s">
        <v>346</v>
      </c>
      <c r="E368" s="30" t="s">
        <v>327</v>
      </c>
      <c r="F368" s="56" t="s">
        <v>430</v>
      </c>
      <c r="G368" s="30" t="s">
        <v>214</v>
      </c>
      <c r="H368" s="30"/>
      <c r="I368" s="95">
        <f>I369</f>
        <v>194.1</v>
      </c>
      <c r="J368" s="94">
        <f>J369</f>
        <v>11.7</v>
      </c>
      <c r="K368" s="33">
        <f t="shared" si="47"/>
        <v>205.79999999999998</v>
      </c>
      <c r="L368" s="127"/>
      <c r="M368" s="33">
        <f t="shared" si="43"/>
        <v>205.79999999999998</v>
      </c>
      <c r="N368" s="70"/>
      <c r="O368" s="77">
        <f t="shared" si="45"/>
        <v>205.79999999999998</v>
      </c>
      <c r="P368" s="70">
        <f>P369</f>
        <v>15.5</v>
      </c>
      <c r="Q368" s="263">
        <f t="shared" si="46"/>
        <v>221.29999999999998</v>
      </c>
      <c r="R368" s="263">
        <f>R369</f>
        <v>-10.6</v>
      </c>
      <c r="S368" s="263">
        <f t="shared" si="44"/>
        <v>210.7</v>
      </c>
    </row>
    <row r="369" spans="2:19" ht="12.75">
      <c r="B369" s="36" t="s">
        <v>413</v>
      </c>
      <c r="C369" s="63"/>
      <c r="D369" s="30" t="s">
        <v>346</v>
      </c>
      <c r="E369" s="30" t="s">
        <v>327</v>
      </c>
      <c r="F369" s="56" t="s">
        <v>430</v>
      </c>
      <c r="G369" s="30" t="s">
        <v>414</v>
      </c>
      <c r="H369" s="30"/>
      <c r="I369" s="95">
        <f>I371</f>
        <v>194.1</v>
      </c>
      <c r="J369" s="94">
        <f>J370</f>
        <v>11.7</v>
      </c>
      <c r="K369" s="33">
        <f t="shared" si="47"/>
        <v>205.79999999999998</v>
      </c>
      <c r="L369" s="127"/>
      <c r="M369" s="33">
        <f t="shared" si="43"/>
        <v>205.79999999999998</v>
      </c>
      <c r="N369" s="70"/>
      <c r="O369" s="77">
        <f t="shared" si="45"/>
        <v>205.79999999999998</v>
      </c>
      <c r="P369" s="70">
        <f>P370+P371</f>
        <v>15.5</v>
      </c>
      <c r="Q369" s="263">
        <f t="shared" si="46"/>
        <v>221.29999999999998</v>
      </c>
      <c r="R369" s="263">
        <f>R370+R371</f>
        <v>-10.6</v>
      </c>
      <c r="S369" s="263">
        <f t="shared" si="44"/>
        <v>210.7</v>
      </c>
    </row>
    <row r="370" spans="2:19" ht="12.75">
      <c r="B370" s="36" t="s">
        <v>408</v>
      </c>
      <c r="C370" s="63"/>
      <c r="D370" s="30" t="s">
        <v>346</v>
      </c>
      <c r="E370" s="30" t="s">
        <v>327</v>
      </c>
      <c r="F370" s="56" t="s">
        <v>430</v>
      </c>
      <c r="G370" s="30" t="s">
        <v>414</v>
      </c>
      <c r="H370" s="30" t="s">
        <v>397</v>
      </c>
      <c r="I370" s="95"/>
      <c r="J370" s="94">
        <v>11.7</v>
      </c>
      <c r="K370" s="33">
        <f t="shared" si="47"/>
        <v>11.7</v>
      </c>
      <c r="L370" s="127"/>
      <c r="M370" s="33">
        <f t="shared" si="43"/>
        <v>11.7</v>
      </c>
      <c r="N370" s="70"/>
      <c r="O370" s="77">
        <f t="shared" si="45"/>
        <v>11.7</v>
      </c>
      <c r="P370" s="70">
        <v>15.5</v>
      </c>
      <c r="Q370" s="263">
        <f t="shared" si="46"/>
        <v>27.2</v>
      </c>
      <c r="R370" s="263">
        <v>2.4</v>
      </c>
      <c r="S370" s="263">
        <f t="shared" si="44"/>
        <v>29.599999999999998</v>
      </c>
    </row>
    <row r="371" spans="2:19" ht="12.75">
      <c r="B371" s="36" t="s">
        <v>382</v>
      </c>
      <c r="C371" s="63"/>
      <c r="D371" s="30" t="s">
        <v>346</v>
      </c>
      <c r="E371" s="30" t="s">
        <v>327</v>
      </c>
      <c r="F371" s="56" t="s">
        <v>430</v>
      </c>
      <c r="G371" s="30" t="s">
        <v>414</v>
      </c>
      <c r="H371" s="30">
        <v>3</v>
      </c>
      <c r="I371" s="95">
        <v>194.1</v>
      </c>
      <c r="J371" s="94"/>
      <c r="K371" s="33">
        <f t="shared" si="47"/>
        <v>194.1</v>
      </c>
      <c r="L371" s="127"/>
      <c r="M371" s="33">
        <f t="shared" si="43"/>
        <v>194.1</v>
      </c>
      <c r="N371" s="70"/>
      <c r="O371" s="77">
        <f t="shared" si="45"/>
        <v>194.1</v>
      </c>
      <c r="P371" s="70"/>
      <c r="Q371" s="263">
        <f t="shared" si="46"/>
        <v>194.1</v>
      </c>
      <c r="R371" s="263">
        <v>-13</v>
      </c>
      <c r="S371" s="263">
        <f t="shared" si="44"/>
        <v>181.1</v>
      </c>
    </row>
    <row r="372" spans="2:19" ht="12.75">
      <c r="B372" s="43" t="s">
        <v>419</v>
      </c>
      <c r="C372" s="61"/>
      <c r="D372" s="30" t="s">
        <v>346</v>
      </c>
      <c r="E372" s="30" t="s">
        <v>327</v>
      </c>
      <c r="F372" s="56" t="s">
        <v>430</v>
      </c>
      <c r="G372" s="30" t="s">
        <v>420</v>
      </c>
      <c r="H372" s="30"/>
      <c r="I372" s="95">
        <f>I373</f>
        <v>30.4</v>
      </c>
      <c r="J372" s="94"/>
      <c r="K372" s="33">
        <f t="shared" si="47"/>
        <v>30.4</v>
      </c>
      <c r="L372" s="127"/>
      <c r="M372" s="33">
        <f t="shared" si="43"/>
        <v>30.4</v>
      </c>
      <c r="N372" s="70"/>
      <c r="O372" s="77">
        <f t="shared" si="45"/>
        <v>30.4</v>
      </c>
      <c r="P372" s="70"/>
      <c r="Q372" s="263">
        <f t="shared" si="46"/>
        <v>30.4</v>
      </c>
      <c r="R372" s="263">
        <f>R373</f>
        <v>13</v>
      </c>
      <c r="S372" s="263">
        <f t="shared" si="44"/>
        <v>43.4</v>
      </c>
    </row>
    <row r="373" spans="2:19" ht="12.75">
      <c r="B373" s="43" t="s">
        <v>421</v>
      </c>
      <c r="C373" s="61"/>
      <c r="D373" s="30" t="s">
        <v>346</v>
      </c>
      <c r="E373" s="30" t="s">
        <v>327</v>
      </c>
      <c r="F373" s="56" t="s">
        <v>430</v>
      </c>
      <c r="G373" s="30" t="s">
        <v>422</v>
      </c>
      <c r="H373" s="30"/>
      <c r="I373" s="95">
        <f>I374</f>
        <v>30.4</v>
      </c>
      <c r="J373" s="94"/>
      <c r="K373" s="33">
        <f t="shared" si="47"/>
        <v>30.4</v>
      </c>
      <c r="L373" s="127"/>
      <c r="M373" s="33">
        <f t="shared" si="43"/>
        <v>30.4</v>
      </c>
      <c r="N373" s="70"/>
      <c r="O373" s="77">
        <f t="shared" si="45"/>
        <v>30.4</v>
      </c>
      <c r="P373" s="70"/>
      <c r="Q373" s="263">
        <f t="shared" si="46"/>
        <v>30.4</v>
      </c>
      <c r="R373" s="263">
        <f>R374</f>
        <v>13</v>
      </c>
      <c r="S373" s="263">
        <f t="shared" si="44"/>
        <v>43.4</v>
      </c>
    </row>
    <row r="374" spans="2:19" ht="12.75">
      <c r="B374" s="36" t="s">
        <v>382</v>
      </c>
      <c r="C374" s="63"/>
      <c r="D374" s="30" t="s">
        <v>346</v>
      </c>
      <c r="E374" s="30" t="s">
        <v>327</v>
      </c>
      <c r="F374" s="56" t="s">
        <v>430</v>
      </c>
      <c r="G374" s="30" t="s">
        <v>422</v>
      </c>
      <c r="H374" s="30">
        <v>3</v>
      </c>
      <c r="I374" s="95">
        <v>30.4</v>
      </c>
      <c r="J374" s="94"/>
      <c r="K374" s="33">
        <f t="shared" si="47"/>
        <v>30.4</v>
      </c>
      <c r="L374" s="127"/>
      <c r="M374" s="33">
        <f t="shared" si="43"/>
        <v>30.4</v>
      </c>
      <c r="N374" s="70"/>
      <c r="O374" s="77">
        <f t="shared" si="45"/>
        <v>30.4</v>
      </c>
      <c r="P374" s="70"/>
      <c r="Q374" s="263">
        <f t="shared" si="46"/>
        <v>30.4</v>
      </c>
      <c r="R374" s="263">
        <v>13</v>
      </c>
      <c r="S374" s="263">
        <f t="shared" si="44"/>
        <v>43.4</v>
      </c>
    </row>
    <row r="375" spans="2:19" ht="12.75">
      <c r="B375" s="36" t="s">
        <v>479</v>
      </c>
      <c r="C375" s="63"/>
      <c r="D375" s="30" t="s">
        <v>346</v>
      </c>
      <c r="E375" s="30" t="s">
        <v>327</v>
      </c>
      <c r="F375" s="44" t="s">
        <v>480</v>
      </c>
      <c r="G375" s="19"/>
      <c r="H375" s="30"/>
      <c r="I375" s="94">
        <f>I376+I381+I386</f>
        <v>5.5</v>
      </c>
      <c r="J375" s="94"/>
      <c r="K375" s="33">
        <f t="shared" si="47"/>
        <v>5.5</v>
      </c>
      <c r="L375" s="127"/>
      <c r="M375" s="33">
        <f t="shared" si="43"/>
        <v>5.5</v>
      </c>
      <c r="N375" s="70"/>
      <c r="O375" s="77">
        <f t="shared" si="45"/>
        <v>5.5</v>
      </c>
      <c r="P375" s="70"/>
      <c r="Q375" s="263">
        <f t="shared" si="46"/>
        <v>5.5</v>
      </c>
      <c r="R375" s="263">
        <f>R376+R381+R386</f>
        <v>-1.0999999999999999</v>
      </c>
      <c r="S375" s="263">
        <f t="shared" si="44"/>
        <v>4.4</v>
      </c>
    </row>
    <row r="376" spans="2:19" ht="25.5" hidden="1">
      <c r="B376" s="36" t="s">
        <v>481</v>
      </c>
      <c r="C376" s="63"/>
      <c r="D376" s="30" t="s">
        <v>346</v>
      </c>
      <c r="E376" s="30" t="s">
        <v>327</v>
      </c>
      <c r="F376" s="45" t="s">
        <v>482</v>
      </c>
      <c r="G376" s="19"/>
      <c r="H376" s="30"/>
      <c r="I376" s="94">
        <f>I377</f>
        <v>1.5</v>
      </c>
      <c r="J376" s="94"/>
      <c r="K376" s="33">
        <f t="shared" si="47"/>
        <v>1.5</v>
      </c>
      <c r="L376" s="127"/>
      <c r="M376" s="33">
        <f t="shared" si="43"/>
        <v>1.5</v>
      </c>
      <c r="N376" s="70"/>
      <c r="O376" s="77">
        <f t="shared" si="45"/>
        <v>1.5</v>
      </c>
      <c r="P376" s="70"/>
      <c r="Q376" s="263">
        <f t="shared" si="46"/>
        <v>1.5</v>
      </c>
      <c r="R376" s="263">
        <f>R377</f>
        <v>-1.5</v>
      </c>
      <c r="S376" s="263">
        <f t="shared" si="44"/>
        <v>0</v>
      </c>
    </row>
    <row r="377" spans="2:19" ht="25.5" hidden="1">
      <c r="B377" s="36" t="s">
        <v>483</v>
      </c>
      <c r="C377" s="63"/>
      <c r="D377" s="30" t="s">
        <v>346</v>
      </c>
      <c r="E377" s="30" t="s">
        <v>327</v>
      </c>
      <c r="F377" s="45" t="s">
        <v>484</v>
      </c>
      <c r="G377" s="19"/>
      <c r="H377" s="30"/>
      <c r="I377" s="94">
        <f>I378</f>
        <v>1.5</v>
      </c>
      <c r="J377" s="94"/>
      <c r="K377" s="33">
        <f t="shared" si="47"/>
        <v>1.5</v>
      </c>
      <c r="L377" s="127"/>
      <c r="M377" s="33">
        <f t="shared" si="43"/>
        <v>1.5</v>
      </c>
      <c r="N377" s="70"/>
      <c r="O377" s="77">
        <f t="shared" si="45"/>
        <v>1.5</v>
      </c>
      <c r="P377" s="70"/>
      <c r="Q377" s="263">
        <f t="shared" si="46"/>
        <v>1.5</v>
      </c>
      <c r="R377" s="263">
        <f>R378</f>
        <v>-1.5</v>
      </c>
      <c r="S377" s="263">
        <f t="shared" si="44"/>
        <v>0</v>
      </c>
    </row>
    <row r="378" spans="2:19" ht="12.75" hidden="1">
      <c r="B378" s="43" t="s">
        <v>419</v>
      </c>
      <c r="C378" s="63"/>
      <c r="D378" s="30" t="s">
        <v>346</v>
      </c>
      <c r="E378" s="30" t="s">
        <v>327</v>
      </c>
      <c r="F378" s="45" t="s">
        <v>484</v>
      </c>
      <c r="G378" s="30" t="s">
        <v>420</v>
      </c>
      <c r="H378" s="30"/>
      <c r="I378" s="94">
        <f>I379</f>
        <v>1.5</v>
      </c>
      <c r="J378" s="94"/>
      <c r="K378" s="33">
        <f t="shared" si="47"/>
        <v>1.5</v>
      </c>
      <c r="L378" s="127"/>
      <c r="M378" s="33">
        <f t="shared" si="43"/>
        <v>1.5</v>
      </c>
      <c r="N378" s="70"/>
      <c r="O378" s="77">
        <f t="shared" si="45"/>
        <v>1.5</v>
      </c>
      <c r="P378" s="70"/>
      <c r="Q378" s="263">
        <f t="shared" si="46"/>
        <v>1.5</v>
      </c>
      <c r="R378" s="263">
        <f>R379</f>
        <v>-1.5</v>
      </c>
      <c r="S378" s="263">
        <f t="shared" si="44"/>
        <v>0</v>
      </c>
    </row>
    <row r="379" spans="2:19" ht="12.75" hidden="1">
      <c r="B379" s="43" t="s">
        <v>421</v>
      </c>
      <c r="C379" s="63"/>
      <c r="D379" s="30" t="s">
        <v>346</v>
      </c>
      <c r="E379" s="30" t="s">
        <v>327</v>
      </c>
      <c r="F379" s="45" t="s">
        <v>484</v>
      </c>
      <c r="G379" s="30" t="s">
        <v>422</v>
      </c>
      <c r="H379" s="30"/>
      <c r="I379" s="94">
        <f>I380</f>
        <v>1.5</v>
      </c>
      <c r="J379" s="94"/>
      <c r="K379" s="33">
        <f t="shared" si="47"/>
        <v>1.5</v>
      </c>
      <c r="L379" s="127"/>
      <c r="M379" s="33">
        <f t="shared" si="43"/>
        <v>1.5</v>
      </c>
      <c r="N379" s="70"/>
      <c r="O379" s="77">
        <f t="shared" si="45"/>
        <v>1.5</v>
      </c>
      <c r="P379" s="70"/>
      <c r="Q379" s="263">
        <f t="shared" si="46"/>
        <v>1.5</v>
      </c>
      <c r="R379" s="263">
        <f>R380</f>
        <v>-1.5</v>
      </c>
      <c r="S379" s="263">
        <f t="shared" si="44"/>
        <v>0</v>
      </c>
    </row>
    <row r="380" spans="2:19" ht="12.75" hidden="1">
      <c r="B380" s="36" t="s">
        <v>408</v>
      </c>
      <c r="C380" s="63"/>
      <c r="D380" s="30" t="s">
        <v>346</v>
      </c>
      <c r="E380" s="30" t="s">
        <v>327</v>
      </c>
      <c r="F380" s="45" t="s">
        <v>484</v>
      </c>
      <c r="G380" s="30" t="s">
        <v>422</v>
      </c>
      <c r="H380" s="30">
        <v>2</v>
      </c>
      <c r="I380" s="94">
        <v>1.5</v>
      </c>
      <c r="J380" s="94"/>
      <c r="K380" s="33">
        <f t="shared" si="47"/>
        <v>1.5</v>
      </c>
      <c r="L380" s="127"/>
      <c r="M380" s="33">
        <f t="shared" si="43"/>
        <v>1.5</v>
      </c>
      <c r="N380" s="70"/>
      <c r="O380" s="77">
        <f t="shared" si="45"/>
        <v>1.5</v>
      </c>
      <c r="P380" s="70"/>
      <c r="Q380" s="263">
        <f t="shared" si="46"/>
        <v>1.5</v>
      </c>
      <c r="R380" s="263">
        <v>-1.5</v>
      </c>
      <c r="S380" s="263">
        <f t="shared" si="44"/>
        <v>0</v>
      </c>
    </row>
    <row r="381" spans="2:19" ht="25.5">
      <c r="B381" s="36" t="s">
        <v>505</v>
      </c>
      <c r="C381" s="70"/>
      <c r="D381" s="30" t="s">
        <v>346</v>
      </c>
      <c r="E381" s="30" t="s">
        <v>327</v>
      </c>
      <c r="F381" s="45" t="s">
        <v>506</v>
      </c>
      <c r="G381" s="19"/>
      <c r="H381" s="30"/>
      <c r="I381" s="94">
        <f>I382</f>
        <v>3</v>
      </c>
      <c r="J381" s="94"/>
      <c r="K381" s="33">
        <f t="shared" si="47"/>
        <v>3</v>
      </c>
      <c r="L381" s="127"/>
      <c r="M381" s="33">
        <f t="shared" si="43"/>
        <v>3</v>
      </c>
      <c r="N381" s="70"/>
      <c r="O381" s="77">
        <f t="shared" si="45"/>
        <v>3</v>
      </c>
      <c r="P381" s="70"/>
      <c r="Q381" s="263">
        <f t="shared" si="46"/>
        <v>3</v>
      </c>
      <c r="R381" s="263">
        <f>R382</f>
        <v>-0.4</v>
      </c>
      <c r="S381" s="263">
        <f t="shared" si="44"/>
        <v>2.6</v>
      </c>
    </row>
    <row r="382" spans="2:19" ht="25.5">
      <c r="B382" s="36" t="s">
        <v>507</v>
      </c>
      <c r="C382" s="70"/>
      <c r="D382" s="30" t="s">
        <v>346</v>
      </c>
      <c r="E382" s="30" t="s">
        <v>327</v>
      </c>
      <c r="F382" s="45" t="s">
        <v>508</v>
      </c>
      <c r="G382" s="19"/>
      <c r="H382" s="30"/>
      <c r="I382" s="94">
        <f>I383</f>
        <v>3</v>
      </c>
      <c r="J382" s="94"/>
      <c r="K382" s="33">
        <f t="shared" si="47"/>
        <v>3</v>
      </c>
      <c r="L382" s="127"/>
      <c r="M382" s="33">
        <f t="shared" si="43"/>
        <v>3</v>
      </c>
      <c r="N382" s="70"/>
      <c r="O382" s="77">
        <f t="shared" si="45"/>
        <v>3</v>
      </c>
      <c r="P382" s="70"/>
      <c r="Q382" s="263">
        <f t="shared" si="46"/>
        <v>3</v>
      </c>
      <c r="R382" s="263">
        <f>R383</f>
        <v>-0.4</v>
      </c>
      <c r="S382" s="263">
        <f t="shared" si="44"/>
        <v>2.6</v>
      </c>
    </row>
    <row r="383" spans="2:19" ht="12.75">
      <c r="B383" s="43" t="s">
        <v>419</v>
      </c>
      <c r="C383" s="70"/>
      <c r="D383" s="30" t="s">
        <v>346</v>
      </c>
      <c r="E383" s="30" t="s">
        <v>327</v>
      </c>
      <c r="F383" s="45" t="s">
        <v>508</v>
      </c>
      <c r="G383" s="30" t="s">
        <v>420</v>
      </c>
      <c r="H383" s="30"/>
      <c r="I383" s="94">
        <f>I384</f>
        <v>3</v>
      </c>
      <c r="J383" s="94"/>
      <c r="K383" s="33">
        <f t="shared" si="47"/>
        <v>3</v>
      </c>
      <c r="L383" s="127"/>
      <c r="M383" s="33">
        <f t="shared" si="43"/>
        <v>3</v>
      </c>
      <c r="N383" s="70"/>
      <c r="O383" s="77">
        <f t="shared" si="45"/>
        <v>3</v>
      </c>
      <c r="P383" s="70"/>
      <c r="Q383" s="263">
        <f t="shared" si="46"/>
        <v>3</v>
      </c>
      <c r="R383" s="263">
        <f>R384</f>
        <v>-0.4</v>
      </c>
      <c r="S383" s="263">
        <f t="shared" si="44"/>
        <v>2.6</v>
      </c>
    </row>
    <row r="384" spans="2:19" ht="12.75">
      <c r="B384" s="43" t="s">
        <v>421</v>
      </c>
      <c r="C384" s="70"/>
      <c r="D384" s="30" t="s">
        <v>346</v>
      </c>
      <c r="E384" s="30" t="s">
        <v>327</v>
      </c>
      <c r="F384" s="45" t="s">
        <v>508</v>
      </c>
      <c r="G384" s="30" t="s">
        <v>422</v>
      </c>
      <c r="H384" s="30"/>
      <c r="I384" s="94">
        <f>I385</f>
        <v>3</v>
      </c>
      <c r="J384" s="94"/>
      <c r="K384" s="33">
        <f t="shared" si="47"/>
        <v>3</v>
      </c>
      <c r="L384" s="127"/>
      <c r="M384" s="33">
        <f t="shared" si="43"/>
        <v>3</v>
      </c>
      <c r="N384" s="70"/>
      <c r="O384" s="77">
        <f t="shared" si="45"/>
        <v>3</v>
      </c>
      <c r="P384" s="70"/>
      <c r="Q384" s="263">
        <f t="shared" si="46"/>
        <v>3</v>
      </c>
      <c r="R384" s="263">
        <f>R385</f>
        <v>-0.4</v>
      </c>
      <c r="S384" s="263">
        <f t="shared" si="44"/>
        <v>2.6</v>
      </c>
    </row>
    <row r="385" spans="2:19" ht="12.75">
      <c r="B385" s="36" t="s">
        <v>408</v>
      </c>
      <c r="C385" s="70"/>
      <c r="D385" s="30" t="s">
        <v>346</v>
      </c>
      <c r="E385" s="30" t="s">
        <v>327</v>
      </c>
      <c r="F385" s="45" t="s">
        <v>508</v>
      </c>
      <c r="G385" s="30" t="s">
        <v>422</v>
      </c>
      <c r="H385" s="30">
        <v>2</v>
      </c>
      <c r="I385" s="94">
        <v>3</v>
      </c>
      <c r="J385" s="94"/>
      <c r="K385" s="33">
        <f t="shared" si="47"/>
        <v>3</v>
      </c>
      <c r="L385" s="127"/>
      <c r="M385" s="33">
        <f t="shared" si="43"/>
        <v>3</v>
      </c>
      <c r="N385" s="70"/>
      <c r="O385" s="77">
        <f t="shared" si="45"/>
        <v>3</v>
      </c>
      <c r="P385" s="70"/>
      <c r="Q385" s="263">
        <f t="shared" si="46"/>
        <v>3</v>
      </c>
      <c r="R385" s="263">
        <v>-0.4</v>
      </c>
      <c r="S385" s="263">
        <f t="shared" si="44"/>
        <v>2.6</v>
      </c>
    </row>
    <row r="386" spans="2:19" ht="25.5">
      <c r="B386" s="36" t="s">
        <v>513</v>
      </c>
      <c r="C386" s="70"/>
      <c r="D386" s="30" t="s">
        <v>346</v>
      </c>
      <c r="E386" s="30" t="s">
        <v>327</v>
      </c>
      <c r="F386" s="45" t="s">
        <v>514</v>
      </c>
      <c r="G386" s="19"/>
      <c r="H386" s="30"/>
      <c r="I386" s="94">
        <f>I387</f>
        <v>1</v>
      </c>
      <c r="J386" s="94"/>
      <c r="K386" s="33">
        <f t="shared" si="47"/>
        <v>1</v>
      </c>
      <c r="L386" s="127"/>
      <c r="M386" s="33">
        <f t="shared" si="43"/>
        <v>1</v>
      </c>
      <c r="N386" s="70"/>
      <c r="O386" s="77">
        <f t="shared" si="45"/>
        <v>1</v>
      </c>
      <c r="P386" s="70"/>
      <c r="Q386" s="263">
        <f t="shared" si="46"/>
        <v>1</v>
      </c>
      <c r="R386" s="263">
        <f>R387</f>
        <v>0.8</v>
      </c>
      <c r="S386" s="263">
        <f t="shared" si="44"/>
        <v>1.8</v>
      </c>
    </row>
    <row r="387" spans="2:19" ht="25.5">
      <c r="B387" s="36" t="s">
        <v>515</v>
      </c>
      <c r="C387" s="70"/>
      <c r="D387" s="30" t="s">
        <v>346</v>
      </c>
      <c r="E387" s="30" t="s">
        <v>327</v>
      </c>
      <c r="F387" s="45" t="s">
        <v>516</v>
      </c>
      <c r="G387" s="19"/>
      <c r="H387" s="30"/>
      <c r="I387" s="94">
        <f>I388</f>
        <v>1</v>
      </c>
      <c r="J387" s="94"/>
      <c r="K387" s="33">
        <f t="shared" si="47"/>
        <v>1</v>
      </c>
      <c r="L387" s="127"/>
      <c r="M387" s="33">
        <f t="shared" si="43"/>
        <v>1</v>
      </c>
      <c r="N387" s="70"/>
      <c r="O387" s="77">
        <f t="shared" si="45"/>
        <v>1</v>
      </c>
      <c r="P387" s="70"/>
      <c r="Q387" s="263">
        <f t="shared" si="46"/>
        <v>1</v>
      </c>
      <c r="R387" s="263">
        <f>R388</f>
        <v>0.8</v>
      </c>
      <c r="S387" s="263">
        <f t="shared" si="44"/>
        <v>1.8</v>
      </c>
    </row>
    <row r="388" spans="2:19" ht="12.75">
      <c r="B388" s="43" t="s">
        <v>419</v>
      </c>
      <c r="C388" s="70"/>
      <c r="D388" s="30" t="s">
        <v>346</v>
      </c>
      <c r="E388" s="30" t="s">
        <v>327</v>
      </c>
      <c r="F388" s="45" t="s">
        <v>516</v>
      </c>
      <c r="G388" s="30" t="s">
        <v>420</v>
      </c>
      <c r="H388" s="30"/>
      <c r="I388" s="94">
        <f>I389</f>
        <v>1</v>
      </c>
      <c r="J388" s="94"/>
      <c r="K388" s="33">
        <f t="shared" si="47"/>
        <v>1</v>
      </c>
      <c r="L388" s="127"/>
      <c r="M388" s="33">
        <f t="shared" si="43"/>
        <v>1</v>
      </c>
      <c r="N388" s="70"/>
      <c r="O388" s="77">
        <f t="shared" si="45"/>
        <v>1</v>
      </c>
      <c r="P388" s="70"/>
      <c r="Q388" s="263">
        <f t="shared" si="46"/>
        <v>1</v>
      </c>
      <c r="R388" s="263">
        <f>R389</f>
        <v>0.8</v>
      </c>
      <c r="S388" s="263">
        <f t="shared" si="44"/>
        <v>1.8</v>
      </c>
    </row>
    <row r="389" spans="2:19" ht="12.75">
      <c r="B389" s="43" t="s">
        <v>421</v>
      </c>
      <c r="C389" s="70"/>
      <c r="D389" s="30" t="s">
        <v>346</v>
      </c>
      <c r="E389" s="30" t="s">
        <v>327</v>
      </c>
      <c r="F389" s="45" t="s">
        <v>516</v>
      </c>
      <c r="G389" s="30" t="s">
        <v>422</v>
      </c>
      <c r="H389" s="30"/>
      <c r="I389" s="94">
        <f>I390</f>
        <v>1</v>
      </c>
      <c r="J389" s="94"/>
      <c r="K389" s="33">
        <f t="shared" si="47"/>
        <v>1</v>
      </c>
      <c r="L389" s="127"/>
      <c r="M389" s="33">
        <f t="shared" si="43"/>
        <v>1</v>
      </c>
      <c r="N389" s="70"/>
      <c r="O389" s="77">
        <f t="shared" si="45"/>
        <v>1</v>
      </c>
      <c r="P389" s="70"/>
      <c r="Q389" s="263">
        <f t="shared" si="46"/>
        <v>1</v>
      </c>
      <c r="R389" s="263">
        <f>R390</f>
        <v>0.8</v>
      </c>
      <c r="S389" s="263">
        <f t="shared" si="44"/>
        <v>1.8</v>
      </c>
    </row>
    <row r="390" spans="2:19" ht="12.75">
      <c r="B390" s="36" t="s">
        <v>408</v>
      </c>
      <c r="C390" s="70"/>
      <c r="D390" s="30" t="s">
        <v>346</v>
      </c>
      <c r="E390" s="30" t="s">
        <v>327</v>
      </c>
      <c r="F390" s="45" t="s">
        <v>516</v>
      </c>
      <c r="G390" s="30" t="s">
        <v>422</v>
      </c>
      <c r="H390" s="30">
        <v>2</v>
      </c>
      <c r="I390" s="94">
        <v>1</v>
      </c>
      <c r="J390" s="94"/>
      <c r="K390" s="33">
        <f t="shared" si="47"/>
        <v>1</v>
      </c>
      <c r="L390" s="127"/>
      <c r="M390" s="33">
        <f t="shared" si="43"/>
        <v>1</v>
      </c>
      <c r="N390" s="70"/>
      <c r="O390" s="77">
        <f t="shared" si="45"/>
        <v>1</v>
      </c>
      <c r="P390" s="70"/>
      <c r="Q390" s="263">
        <f t="shared" si="46"/>
        <v>1</v>
      </c>
      <c r="R390" s="263">
        <v>0.8</v>
      </c>
      <c r="S390" s="263">
        <f t="shared" si="44"/>
        <v>1.8</v>
      </c>
    </row>
    <row r="391" spans="2:19" ht="12.75">
      <c r="B391" s="36" t="s">
        <v>307</v>
      </c>
      <c r="C391" s="63"/>
      <c r="D391" s="30" t="s">
        <v>365</v>
      </c>
      <c r="E391" s="30"/>
      <c r="F391" s="56"/>
      <c r="G391" s="30"/>
      <c r="H391" s="30"/>
      <c r="I391" s="95">
        <f aca="true" t="shared" si="48" ref="I391:I396">I392</f>
        <v>55</v>
      </c>
      <c r="J391" s="94"/>
      <c r="K391" s="33">
        <f t="shared" si="47"/>
        <v>55</v>
      </c>
      <c r="L391" s="127"/>
      <c r="M391" s="33">
        <f t="shared" si="43"/>
        <v>55</v>
      </c>
      <c r="N391" s="70"/>
      <c r="O391" s="77">
        <f t="shared" si="45"/>
        <v>55</v>
      </c>
      <c r="P391" s="70"/>
      <c r="Q391" s="263">
        <f t="shared" si="46"/>
        <v>55</v>
      </c>
      <c r="R391" s="263">
        <f aca="true" t="shared" si="49" ref="R391:R396">R392</f>
        <v>-37</v>
      </c>
      <c r="S391" s="263">
        <f t="shared" si="44"/>
        <v>18</v>
      </c>
    </row>
    <row r="392" spans="2:19" ht="12.75">
      <c r="B392" s="36" t="s">
        <v>329</v>
      </c>
      <c r="C392" s="63"/>
      <c r="D392" s="30" t="s">
        <v>365</v>
      </c>
      <c r="E392" s="30" t="s">
        <v>328</v>
      </c>
      <c r="F392" s="30"/>
      <c r="G392" s="30"/>
      <c r="H392" s="30"/>
      <c r="I392" s="94">
        <f t="shared" si="48"/>
        <v>55</v>
      </c>
      <c r="J392" s="94"/>
      <c r="K392" s="33">
        <f t="shared" si="47"/>
        <v>55</v>
      </c>
      <c r="L392" s="127"/>
      <c r="M392" s="33">
        <f t="shared" si="43"/>
        <v>55</v>
      </c>
      <c r="N392" s="70"/>
      <c r="O392" s="77">
        <f t="shared" si="45"/>
        <v>55</v>
      </c>
      <c r="P392" s="70"/>
      <c r="Q392" s="263">
        <f t="shared" si="46"/>
        <v>55</v>
      </c>
      <c r="R392" s="263">
        <f t="shared" si="49"/>
        <v>-37</v>
      </c>
      <c r="S392" s="263">
        <f t="shared" si="44"/>
        <v>18</v>
      </c>
    </row>
    <row r="393" spans="2:19" ht="12.75">
      <c r="B393" s="36" t="s">
        <v>523</v>
      </c>
      <c r="C393" s="63"/>
      <c r="D393" s="30" t="s">
        <v>365</v>
      </c>
      <c r="E393" s="30" t="s">
        <v>328</v>
      </c>
      <c r="F393" s="30" t="s">
        <v>492</v>
      </c>
      <c r="G393" s="30"/>
      <c r="H393" s="30"/>
      <c r="I393" s="94">
        <f t="shared" si="48"/>
        <v>55</v>
      </c>
      <c r="J393" s="94"/>
      <c r="K393" s="33">
        <f t="shared" si="47"/>
        <v>55</v>
      </c>
      <c r="L393" s="127"/>
      <c r="M393" s="33">
        <f t="shared" si="43"/>
        <v>55</v>
      </c>
      <c r="N393" s="70"/>
      <c r="O393" s="77">
        <f t="shared" si="45"/>
        <v>55</v>
      </c>
      <c r="P393" s="70"/>
      <c r="Q393" s="263">
        <f t="shared" si="46"/>
        <v>55</v>
      </c>
      <c r="R393" s="263">
        <f t="shared" si="49"/>
        <v>-37</v>
      </c>
      <c r="S393" s="263">
        <f t="shared" si="44"/>
        <v>18</v>
      </c>
    </row>
    <row r="394" spans="2:19" ht="25.5">
      <c r="B394" s="36" t="s">
        <v>524</v>
      </c>
      <c r="C394" s="63"/>
      <c r="D394" s="30" t="s">
        <v>365</v>
      </c>
      <c r="E394" s="30" t="s">
        <v>328</v>
      </c>
      <c r="F394" s="30" t="s">
        <v>493</v>
      </c>
      <c r="G394" s="30"/>
      <c r="H394" s="30"/>
      <c r="I394" s="94">
        <f t="shared" si="48"/>
        <v>55</v>
      </c>
      <c r="J394" s="94"/>
      <c r="K394" s="33">
        <f t="shared" si="47"/>
        <v>55</v>
      </c>
      <c r="L394" s="127"/>
      <c r="M394" s="33">
        <f aca="true" t="shared" si="50" ref="M394:M484">K394+L394</f>
        <v>55</v>
      </c>
      <c r="N394" s="70"/>
      <c r="O394" s="77">
        <f t="shared" si="45"/>
        <v>55</v>
      </c>
      <c r="P394" s="70"/>
      <c r="Q394" s="263">
        <f t="shared" si="46"/>
        <v>55</v>
      </c>
      <c r="R394" s="263">
        <f t="shared" si="49"/>
        <v>-37</v>
      </c>
      <c r="S394" s="263">
        <f t="shared" si="44"/>
        <v>18</v>
      </c>
    </row>
    <row r="395" spans="2:19" ht="12.75">
      <c r="B395" s="36" t="s">
        <v>494</v>
      </c>
      <c r="C395" s="63"/>
      <c r="D395" s="30" t="s">
        <v>365</v>
      </c>
      <c r="E395" s="30" t="s">
        <v>328</v>
      </c>
      <c r="F395" s="30" t="s">
        <v>493</v>
      </c>
      <c r="G395" s="30" t="s">
        <v>495</v>
      </c>
      <c r="H395" s="30"/>
      <c r="I395" s="94">
        <f t="shared" si="48"/>
        <v>55</v>
      </c>
      <c r="J395" s="94"/>
      <c r="K395" s="33">
        <f t="shared" si="47"/>
        <v>55</v>
      </c>
      <c r="L395" s="127"/>
      <c r="M395" s="33">
        <f t="shared" si="50"/>
        <v>55</v>
      </c>
      <c r="N395" s="70"/>
      <c r="O395" s="77">
        <f t="shared" si="45"/>
        <v>55</v>
      </c>
      <c r="P395" s="70"/>
      <c r="Q395" s="263">
        <f t="shared" si="46"/>
        <v>55</v>
      </c>
      <c r="R395" s="263">
        <f t="shared" si="49"/>
        <v>-37</v>
      </c>
      <c r="S395" s="263">
        <f t="shared" si="44"/>
        <v>18</v>
      </c>
    </row>
    <row r="396" spans="2:19" ht="12.75">
      <c r="B396" s="36" t="s">
        <v>629</v>
      </c>
      <c r="C396" s="63"/>
      <c r="D396" s="30" t="s">
        <v>365</v>
      </c>
      <c r="E396" s="30" t="s">
        <v>328</v>
      </c>
      <c r="F396" s="30" t="s">
        <v>493</v>
      </c>
      <c r="G396" s="30" t="s">
        <v>630</v>
      </c>
      <c r="H396" s="30"/>
      <c r="I396" s="94">
        <f t="shared" si="48"/>
        <v>55</v>
      </c>
      <c r="J396" s="94"/>
      <c r="K396" s="33">
        <f t="shared" si="47"/>
        <v>55</v>
      </c>
      <c r="L396" s="127"/>
      <c r="M396" s="33">
        <f t="shared" si="50"/>
        <v>55</v>
      </c>
      <c r="N396" s="70"/>
      <c r="O396" s="77">
        <f t="shared" si="45"/>
        <v>55</v>
      </c>
      <c r="P396" s="70"/>
      <c r="Q396" s="263">
        <f t="shared" si="46"/>
        <v>55</v>
      </c>
      <c r="R396" s="263">
        <f t="shared" si="49"/>
        <v>-37</v>
      </c>
      <c r="S396" s="263">
        <f t="shared" si="44"/>
        <v>18</v>
      </c>
    </row>
    <row r="397" spans="2:19" ht="12.75">
      <c r="B397" s="36" t="s">
        <v>408</v>
      </c>
      <c r="C397" s="69"/>
      <c r="D397" s="30" t="s">
        <v>365</v>
      </c>
      <c r="E397" s="30" t="s">
        <v>328</v>
      </c>
      <c r="F397" s="30" t="s">
        <v>493</v>
      </c>
      <c r="G397" s="30" t="s">
        <v>630</v>
      </c>
      <c r="H397" s="30">
        <v>2</v>
      </c>
      <c r="I397" s="94">
        <v>55</v>
      </c>
      <c r="J397" s="94"/>
      <c r="K397" s="33">
        <f t="shared" si="47"/>
        <v>55</v>
      </c>
      <c r="L397" s="127"/>
      <c r="M397" s="33">
        <f t="shared" si="50"/>
        <v>55</v>
      </c>
      <c r="N397" s="70"/>
      <c r="O397" s="77">
        <f t="shared" si="45"/>
        <v>55</v>
      </c>
      <c r="P397" s="70"/>
      <c r="Q397" s="263">
        <f t="shared" si="46"/>
        <v>55</v>
      </c>
      <c r="R397" s="263">
        <v>-37</v>
      </c>
      <c r="S397" s="263">
        <f t="shared" si="44"/>
        <v>18</v>
      </c>
    </row>
    <row r="398" spans="2:19" ht="12.75">
      <c r="B398" s="36" t="s">
        <v>309</v>
      </c>
      <c r="C398" s="63"/>
      <c r="D398" s="30" t="s">
        <v>367</v>
      </c>
      <c r="E398" s="30"/>
      <c r="F398" s="30"/>
      <c r="G398" s="30"/>
      <c r="H398" s="30"/>
      <c r="I398" s="94">
        <f>I399+I428+I492+I561</f>
        <v>105737.9</v>
      </c>
      <c r="J398" s="94">
        <f>J399+J428+J492+J561</f>
        <v>961</v>
      </c>
      <c r="K398" s="33">
        <f t="shared" si="47"/>
        <v>106698.9</v>
      </c>
      <c r="L398" s="127">
        <f>L399+L428+L492+L561</f>
        <v>4011.4</v>
      </c>
      <c r="M398" s="33">
        <f t="shared" si="50"/>
        <v>110710.29999999999</v>
      </c>
      <c r="N398" s="70">
        <f>N399+N428+N492+N561</f>
        <v>4120.6</v>
      </c>
      <c r="O398" s="77">
        <f t="shared" si="45"/>
        <v>114830.9</v>
      </c>
      <c r="P398" s="70">
        <f>P399+P428+P492+P561</f>
        <v>3075.4</v>
      </c>
      <c r="Q398" s="263">
        <f t="shared" si="46"/>
        <v>117906.29999999999</v>
      </c>
      <c r="R398" s="263">
        <f>R399+R428+R492+R561</f>
        <v>4211.399999999999</v>
      </c>
      <c r="S398" s="263">
        <f t="shared" si="44"/>
        <v>122117.69999999998</v>
      </c>
    </row>
    <row r="399" spans="2:19" ht="12.75">
      <c r="B399" s="36" t="s">
        <v>310</v>
      </c>
      <c r="C399" s="63"/>
      <c r="D399" s="30" t="s">
        <v>367</v>
      </c>
      <c r="E399" s="30" t="s">
        <v>368</v>
      </c>
      <c r="F399" s="29"/>
      <c r="G399" s="29"/>
      <c r="H399" s="29"/>
      <c r="I399" s="94">
        <f>I400+I422</f>
        <v>19808.6</v>
      </c>
      <c r="J399" s="94"/>
      <c r="K399" s="33">
        <f t="shared" si="47"/>
        <v>19808.6</v>
      </c>
      <c r="L399" s="127"/>
      <c r="M399" s="33">
        <f t="shared" si="50"/>
        <v>19808.6</v>
      </c>
      <c r="N399" s="70">
        <f>N400</f>
        <v>1540.3000000000002</v>
      </c>
      <c r="O399" s="77">
        <f t="shared" si="45"/>
        <v>21348.899999999998</v>
      </c>
      <c r="P399" s="70">
        <f>P400+P422</f>
        <v>1887.2</v>
      </c>
      <c r="Q399" s="263">
        <f t="shared" si="46"/>
        <v>23236.1</v>
      </c>
      <c r="R399" s="263">
        <f>R400+R422</f>
        <v>1459.9999999999998</v>
      </c>
      <c r="S399" s="263">
        <f t="shared" si="44"/>
        <v>24696.1</v>
      </c>
    </row>
    <row r="400" spans="2:19" ht="12.75">
      <c r="B400" s="43" t="s">
        <v>409</v>
      </c>
      <c r="C400" s="64"/>
      <c r="D400" s="30" t="s">
        <v>367</v>
      </c>
      <c r="E400" s="30" t="s">
        <v>368</v>
      </c>
      <c r="F400" s="62" t="s">
        <v>410</v>
      </c>
      <c r="G400" s="30"/>
      <c r="H400" s="30"/>
      <c r="I400" s="94">
        <f>I413+I405</f>
        <v>19798.6</v>
      </c>
      <c r="J400" s="94"/>
      <c r="K400" s="33">
        <f t="shared" si="47"/>
        <v>19798.6</v>
      </c>
      <c r="L400" s="127"/>
      <c r="M400" s="33">
        <f t="shared" si="50"/>
        <v>19798.6</v>
      </c>
      <c r="N400" s="70">
        <f>N401+N405+N409+N413+N419</f>
        <v>1540.3000000000002</v>
      </c>
      <c r="O400" s="77">
        <f t="shared" si="45"/>
        <v>21338.899999999998</v>
      </c>
      <c r="P400" s="70">
        <f>P401+P405+P409+P413+P419</f>
        <v>1887.2</v>
      </c>
      <c r="Q400" s="263">
        <f t="shared" si="46"/>
        <v>23226.1</v>
      </c>
      <c r="R400" s="263">
        <f>R401+R405+R409+R413+R419+R422</f>
        <v>1459.9999999999998</v>
      </c>
      <c r="S400" s="263">
        <f t="shared" si="44"/>
        <v>24686.1</v>
      </c>
    </row>
    <row r="401" spans="2:19" ht="12.75">
      <c r="B401" s="43" t="s">
        <v>641</v>
      </c>
      <c r="C401" s="64"/>
      <c r="D401" s="30" t="s">
        <v>367</v>
      </c>
      <c r="E401" s="30" t="s">
        <v>368</v>
      </c>
      <c r="F401" s="62" t="s">
        <v>640</v>
      </c>
      <c r="G401" s="30"/>
      <c r="H401" s="30"/>
      <c r="I401" s="94"/>
      <c r="J401" s="94"/>
      <c r="K401" s="33"/>
      <c r="L401" s="127"/>
      <c r="M401" s="33"/>
      <c r="N401" s="70">
        <f>N402</f>
        <v>1159.8</v>
      </c>
      <c r="O401" s="77">
        <f t="shared" si="45"/>
        <v>1159.8</v>
      </c>
      <c r="P401" s="70"/>
      <c r="Q401" s="263">
        <f t="shared" si="46"/>
        <v>1159.8</v>
      </c>
      <c r="R401" s="263">
        <f>R402</f>
        <v>0</v>
      </c>
      <c r="S401" s="263">
        <f t="shared" si="44"/>
        <v>1159.8</v>
      </c>
    </row>
    <row r="402" spans="2:19" ht="12.75">
      <c r="B402" s="36" t="s">
        <v>494</v>
      </c>
      <c r="C402" s="64"/>
      <c r="D402" s="30" t="s">
        <v>367</v>
      </c>
      <c r="E402" s="30" t="s">
        <v>368</v>
      </c>
      <c r="F402" s="62" t="s">
        <v>640</v>
      </c>
      <c r="G402" s="30" t="s">
        <v>495</v>
      </c>
      <c r="H402" s="30"/>
      <c r="I402" s="94"/>
      <c r="J402" s="94"/>
      <c r="K402" s="33"/>
      <c r="L402" s="127"/>
      <c r="M402" s="33"/>
      <c r="N402" s="70">
        <f>N403</f>
        <v>1159.8</v>
      </c>
      <c r="O402" s="77">
        <f t="shared" si="45"/>
        <v>1159.8</v>
      </c>
      <c r="P402" s="70"/>
      <c r="Q402" s="263">
        <f t="shared" si="46"/>
        <v>1159.8</v>
      </c>
      <c r="R402" s="263">
        <f>R403</f>
        <v>0</v>
      </c>
      <c r="S402" s="263">
        <f t="shared" si="44"/>
        <v>1159.8</v>
      </c>
    </row>
    <row r="403" spans="2:19" ht="12.75">
      <c r="B403" s="36" t="s">
        <v>629</v>
      </c>
      <c r="C403" s="64"/>
      <c r="D403" s="30" t="s">
        <v>367</v>
      </c>
      <c r="E403" s="30" t="s">
        <v>368</v>
      </c>
      <c r="F403" s="62" t="s">
        <v>640</v>
      </c>
      <c r="G403" s="30" t="s">
        <v>630</v>
      </c>
      <c r="H403" s="30"/>
      <c r="I403" s="94"/>
      <c r="J403" s="94"/>
      <c r="K403" s="33"/>
      <c r="L403" s="127"/>
      <c r="M403" s="33"/>
      <c r="N403" s="70">
        <f>N404</f>
        <v>1159.8</v>
      </c>
      <c r="O403" s="77">
        <f t="shared" si="45"/>
        <v>1159.8</v>
      </c>
      <c r="P403" s="70"/>
      <c r="Q403" s="263">
        <f t="shared" si="46"/>
        <v>1159.8</v>
      </c>
      <c r="R403" s="263">
        <f>R404</f>
        <v>0</v>
      </c>
      <c r="S403" s="263">
        <f t="shared" si="44"/>
        <v>1159.8</v>
      </c>
    </row>
    <row r="404" spans="2:19" ht="12.75">
      <c r="B404" s="43" t="s">
        <v>383</v>
      </c>
      <c r="C404" s="64"/>
      <c r="D404" s="30" t="s">
        <v>367</v>
      </c>
      <c r="E404" s="30" t="s">
        <v>368</v>
      </c>
      <c r="F404" s="62" t="s">
        <v>640</v>
      </c>
      <c r="G404" s="30" t="s">
        <v>630</v>
      </c>
      <c r="H404" s="30" t="s">
        <v>400</v>
      </c>
      <c r="I404" s="94"/>
      <c r="J404" s="94"/>
      <c r="K404" s="33"/>
      <c r="L404" s="127"/>
      <c r="M404" s="33"/>
      <c r="N404" s="70">
        <v>1159.8</v>
      </c>
      <c r="O404" s="77">
        <f aca="true" t="shared" si="51" ref="O404:O412">M404+N404</f>
        <v>1159.8</v>
      </c>
      <c r="P404" s="70"/>
      <c r="Q404" s="263">
        <f t="shared" si="46"/>
        <v>1159.8</v>
      </c>
      <c r="R404" s="263">
        <v>0</v>
      </c>
      <c r="S404" s="263">
        <f t="shared" si="44"/>
        <v>1159.8</v>
      </c>
    </row>
    <row r="405" spans="2:19" ht="63.75">
      <c r="B405" s="43" t="s">
        <v>10</v>
      </c>
      <c r="C405" s="61"/>
      <c r="D405" s="30" t="s">
        <v>367</v>
      </c>
      <c r="E405" s="30" t="s">
        <v>368</v>
      </c>
      <c r="F405" s="56" t="s">
        <v>504</v>
      </c>
      <c r="G405" s="19"/>
      <c r="H405" s="30"/>
      <c r="I405" s="94">
        <f>I406</f>
        <v>8262</v>
      </c>
      <c r="J405" s="94"/>
      <c r="K405" s="33">
        <f>I405+J405</f>
        <v>8262</v>
      </c>
      <c r="L405" s="127"/>
      <c r="M405" s="33">
        <f>K405+L405</f>
        <v>8262</v>
      </c>
      <c r="N405" s="70"/>
      <c r="O405" s="77">
        <f t="shared" si="51"/>
        <v>8262</v>
      </c>
      <c r="P405" s="70"/>
      <c r="Q405" s="263">
        <f t="shared" si="46"/>
        <v>8262</v>
      </c>
      <c r="R405" s="263">
        <f>R406</f>
        <v>45.2</v>
      </c>
      <c r="S405" s="263">
        <f t="shared" si="44"/>
        <v>8307.2</v>
      </c>
    </row>
    <row r="406" spans="2:19" ht="12.75">
      <c r="B406" s="36" t="s">
        <v>494</v>
      </c>
      <c r="C406" s="63"/>
      <c r="D406" s="30" t="s">
        <v>367</v>
      </c>
      <c r="E406" s="30" t="s">
        <v>368</v>
      </c>
      <c r="F406" s="56" t="s">
        <v>504</v>
      </c>
      <c r="G406" s="30" t="s">
        <v>495</v>
      </c>
      <c r="H406" s="30"/>
      <c r="I406" s="94">
        <f>I407</f>
        <v>8262</v>
      </c>
      <c r="J406" s="94"/>
      <c r="K406" s="33">
        <f>I406+J406</f>
        <v>8262</v>
      </c>
      <c r="L406" s="127"/>
      <c r="M406" s="33">
        <f>K406+L406</f>
        <v>8262</v>
      </c>
      <c r="N406" s="70"/>
      <c r="O406" s="77">
        <f t="shared" si="51"/>
        <v>8262</v>
      </c>
      <c r="P406" s="70"/>
      <c r="Q406" s="263">
        <f t="shared" si="46"/>
        <v>8262</v>
      </c>
      <c r="R406" s="263">
        <f>R407</f>
        <v>45.2</v>
      </c>
      <c r="S406" s="263">
        <f t="shared" si="44"/>
        <v>8307.2</v>
      </c>
    </row>
    <row r="407" spans="2:19" ht="25.5">
      <c r="B407" s="36" t="s">
        <v>255</v>
      </c>
      <c r="C407" s="63"/>
      <c r="D407" s="30" t="s">
        <v>367</v>
      </c>
      <c r="E407" s="30" t="s">
        <v>368</v>
      </c>
      <c r="F407" s="56" t="s">
        <v>504</v>
      </c>
      <c r="G407" s="30" t="s">
        <v>254</v>
      </c>
      <c r="H407" s="30"/>
      <c r="I407" s="94">
        <f>I408</f>
        <v>8262</v>
      </c>
      <c r="J407" s="94"/>
      <c r="K407" s="33">
        <f>I407+J407</f>
        <v>8262</v>
      </c>
      <c r="L407" s="127"/>
      <c r="M407" s="33">
        <f>K407+L407</f>
        <v>8262</v>
      </c>
      <c r="N407" s="70"/>
      <c r="O407" s="77">
        <f t="shared" si="51"/>
        <v>8262</v>
      </c>
      <c r="P407" s="70"/>
      <c r="Q407" s="263">
        <f t="shared" si="46"/>
        <v>8262</v>
      </c>
      <c r="R407" s="263">
        <f>R408</f>
        <v>45.2</v>
      </c>
      <c r="S407" s="263">
        <f t="shared" si="44"/>
        <v>8307.2</v>
      </c>
    </row>
    <row r="408" spans="2:19" ht="12.75">
      <c r="B408" s="36" t="s">
        <v>382</v>
      </c>
      <c r="C408" s="69"/>
      <c r="D408" s="30" t="s">
        <v>367</v>
      </c>
      <c r="E408" s="30" t="s">
        <v>368</v>
      </c>
      <c r="F408" s="56" t="s">
        <v>504</v>
      </c>
      <c r="G408" s="30" t="s">
        <v>254</v>
      </c>
      <c r="H408" s="30">
        <v>3</v>
      </c>
      <c r="I408" s="94">
        <v>8262</v>
      </c>
      <c r="J408" s="94"/>
      <c r="K408" s="33">
        <f>I408+J408</f>
        <v>8262</v>
      </c>
      <c r="L408" s="127"/>
      <c r="M408" s="33">
        <f>K408+L408</f>
        <v>8262</v>
      </c>
      <c r="N408" s="70"/>
      <c r="O408" s="77">
        <f t="shared" si="51"/>
        <v>8262</v>
      </c>
      <c r="P408" s="70"/>
      <c r="Q408" s="263">
        <f t="shared" si="46"/>
        <v>8262</v>
      </c>
      <c r="R408" s="263">
        <v>45.2</v>
      </c>
      <c r="S408" s="263">
        <f t="shared" si="44"/>
        <v>8307.2</v>
      </c>
    </row>
    <row r="409" spans="2:19" ht="25.5">
      <c r="B409" s="43" t="s">
        <v>643</v>
      </c>
      <c r="C409" s="64"/>
      <c r="D409" s="30" t="s">
        <v>367</v>
      </c>
      <c r="E409" s="30" t="s">
        <v>368</v>
      </c>
      <c r="F409" s="62" t="s">
        <v>642</v>
      </c>
      <c r="G409" s="30"/>
      <c r="H409" s="30"/>
      <c r="I409" s="94"/>
      <c r="J409" s="94"/>
      <c r="K409" s="33"/>
      <c r="L409" s="127"/>
      <c r="M409" s="33"/>
      <c r="N409" s="70"/>
      <c r="O409" s="77">
        <f t="shared" si="51"/>
        <v>0</v>
      </c>
      <c r="P409" s="70">
        <f>P410</f>
        <v>209.5</v>
      </c>
      <c r="Q409" s="263">
        <f t="shared" si="46"/>
        <v>209.5</v>
      </c>
      <c r="R409" s="263">
        <f>R410</f>
        <v>0</v>
      </c>
      <c r="S409" s="263">
        <f t="shared" si="44"/>
        <v>209.5</v>
      </c>
    </row>
    <row r="410" spans="2:19" ht="12.75">
      <c r="B410" s="36" t="s">
        <v>494</v>
      </c>
      <c r="C410" s="64"/>
      <c r="D410" s="30" t="s">
        <v>367</v>
      </c>
      <c r="E410" s="30" t="s">
        <v>368</v>
      </c>
      <c r="F410" s="62" t="s">
        <v>642</v>
      </c>
      <c r="G410" s="30" t="s">
        <v>495</v>
      </c>
      <c r="H410" s="30"/>
      <c r="I410" s="94"/>
      <c r="J410" s="94"/>
      <c r="K410" s="33"/>
      <c r="L410" s="127"/>
      <c r="M410" s="33"/>
      <c r="N410" s="70"/>
      <c r="O410" s="77">
        <f t="shared" si="51"/>
        <v>0</v>
      </c>
      <c r="P410" s="70">
        <f>P411</f>
        <v>209.5</v>
      </c>
      <c r="Q410" s="263">
        <f t="shared" si="46"/>
        <v>209.5</v>
      </c>
      <c r="R410" s="263">
        <f>R411</f>
        <v>0</v>
      </c>
      <c r="S410" s="263">
        <f aca="true" t="shared" si="52" ref="S410:S477">Q410+R410</f>
        <v>209.5</v>
      </c>
    </row>
    <row r="411" spans="2:19" ht="12.75">
      <c r="B411" s="36" t="s">
        <v>629</v>
      </c>
      <c r="C411" s="64"/>
      <c r="D411" s="30" t="s">
        <v>367</v>
      </c>
      <c r="E411" s="30" t="s">
        <v>368</v>
      </c>
      <c r="F411" s="62" t="s">
        <v>642</v>
      </c>
      <c r="G411" s="30" t="s">
        <v>630</v>
      </c>
      <c r="H411" s="30"/>
      <c r="I411" s="94"/>
      <c r="J411" s="94"/>
      <c r="K411" s="33"/>
      <c r="L411" s="127"/>
      <c r="M411" s="33"/>
      <c r="N411" s="70"/>
      <c r="O411" s="77">
        <f t="shared" si="51"/>
        <v>0</v>
      </c>
      <c r="P411" s="70">
        <f>P412</f>
        <v>209.5</v>
      </c>
      <c r="Q411" s="263">
        <f t="shared" si="46"/>
        <v>209.5</v>
      </c>
      <c r="R411" s="263">
        <f>R412</f>
        <v>0</v>
      </c>
      <c r="S411" s="263">
        <f t="shared" si="52"/>
        <v>209.5</v>
      </c>
    </row>
    <row r="412" spans="2:19" ht="12.75">
      <c r="B412" s="36" t="s">
        <v>382</v>
      </c>
      <c r="C412" s="64"/>
      <c r="D412" s="30" t="s">
        <v>367</v>
      </c>
      <c r="E412" s="30" t="s">
        <v>368</v>
      </c>
      <c r="F412" s="62" t="s">
        <v>642</v>
      </c>
      <c r="G412" s="30" t="s">
        <v>630</v>
      </c>
      <c r="H412" s="30" t="s">
        <v>31</v>
      </c>
      <c r="I412" s="94"/>
      <c r="J412" s="94"/>
      <c r="K412" s="33"/>
      <c r="L412" s="127"/>
      <c r="M412" s="33"/>
      <c r="N412" s="70"/>
      <c r="O412" s="77">
        <f t="shared" si="51"/>
        <v>0</v>
      </c>
      <c r="P412" s="70">
        <v>209.5</v>
      </c>
      <c r="Q412" s="263">
        <f t="shared" si="46"/>
        <v>209.5</v>
      </c>
      <c r="R412" s="263">
        <v>0</v>
      </c>
      <c r="S412" s="263">
        <f t="shared" si="52"/>
        <v>209.5</v>
      </c>
    </row>
    <row r="413" spans="2:19" ht="12.75">
      <c r="B413" s="36" t="s">
        <v>502</v>
      </c>
      <c r="C413" s="63"/>
      <c r="D413" s="30" t="s">
        <v>367</v>
      </c>
      <c r="E413" s="30" t="s">
        <v>368</v>
      </c>
      <c r="F413" s="62" t="s">
        <v>503</v>
      </c>
      <c r="G413" s="30"/>
      <c r="H413" s="30"/>
      <c r="I413" s="94">
        <f>I414</f>
        <v>11536.6</v>
      </c>
      <c r="J413" s="94"/>
      <c r="K413" s="33">
        <f t="shared" si="47"/>
        <v>11536.6</v>
      </c>
      <c r="L413" s="127"/>
      <c r="M413" s="33">
        <f t="shared" si="50"/>
        <v>11536.6</v>
      </c>
      <c r="N413" s="70">
        <f>N414</f>
        <v>300.1</v>
      </c>
      <c r="O413" s="77">
        <f t="shared" si="45"/>
        <v>11836.7</v>
      </c>
      <c r="P413" s="70">
        <f>P414</f>
        <v>1677.7</v>
      </c>
      <c r="Q413" s="263">
        <f t="shared" si="46"/>
        <v>13514.400000000001</v>
      </c>
      <c r="R413" s="263">
        <f>R414</f>
        <v>1414.6999999999998</v>
      </c>
      <c r="S413" s="263">
        <f t="shared" si="52"/>
        <v>14929.100000000002</v>
      </c>
    </row>
    <row r="414" spans="2:19" ht="12.75">
      <c r="B414" s="36" t="s">
        <v>494</v>
      </c>
      <c r="C414" s="63"/>
      <c r="D414" s="30" t="s">
        <v>367</v>
      </c>
      <c r="E414" s="30" t="s">
        <v>368</v>
      </c>
      <c r="F414" s="62" t="s">
        <v>503</v>
      </c>
      <c r="G414" s="30" t="s">
        <v>495</v>
      </c>
      <c r="H414" s="30"/>
      <c r="I414" s="94">
        <f>I415+I417</f>
        <v>11536.6</v>
      </c>
      <c r="J414" s="94"/>
      <c r="K414" s="33">
        <f t="shared" si="47"/>
        <v>11536.6</v>
      </c>
      <c r="L414" s="127"/>
      <c r="M414" s="33">
        <f t="shared" si="50"/>
        <v>11536.6</v>
      </c>
      <c r="N414" s="70">
        <f>N415+N417</f>
        <v>300.1</v>
      </c>
      <c r="O414" s="77">
        <f t="shared" si="45"/>
        <v>11836.7</v>
      </c>
      <c r="P414" s="70">
        <f>P415</f>
        <v>1677.7</v>
      </c>
      <c r="Q414" s="263">
        <f t="shared" si="46"/>
        <v>13514.400000000001</v>
      </c>
      <c r="R414" s="263">
        <f>R415+R417</f>
        <v>1414.6999999999998</v>
      </c>
      <c r="S414" s="263">
        <f t="shared" si="52"/>
        <v>14929.100000000002</v>
      </c>
    </row>
    <row r="415" spans="2:19" ht="25.5">
      <c r="B415" s="36" t="s">
        <v>255</v>
      </c>
      <c r="C415" s="63"/>
      <c r="D415" s="30" t="s">
        <v>367</v>
      </c>
      <c r="E415" s="30" t="s">
        <v>368</v>
      </c>
      <c r="F415" s="62" t="s">
        <v>503</v>
      </c>
      <c r="G415" s="30" t="s">
        <v>254</v>
      </c>
      <c r="H415" s="30"/>
      <c r="I415" s="94">
        <f>I416</f>
        <v>11294</v>
      </c>
      <c r="J415" s="94"/>
      <c r="K415" s="33">
        <f t="shared" si="47"/>
        <v>11294</v>
      </c>
      <c r="L415" s="127"/>
      <c r="M415" s="33">
        <f t="shared" si="50"/>
        <v>11294</v>
      </c>
      <c r="N415" s="70">
        <f>N416</f>
        <v>300.1</v>
      </c>
      <c r="O415" s="77">
        <f t="shared" si="45"/>
        <v>11594.1</v>
      </c>
      <c r="P415" s="70">
        <f>P416</f>
        <v>1677.7</v>
      </c>
      <c r="Q415" s="263">
        <f t="shared" si="46"/>
        <v>13271.800000000001</v>
      </c>
      <c r="R415" s="263">
        <f>R416</f>
        <v>1356.6</v>
      </c>
      <c r="S415" s="263">
        <f t="shared" si="52"/>
        <v>14628.400000000001</v>
      </c>
    </row>
    <row r="416" spans="2:19" ht="12.75">
      <c r="B416" s="36" t="s">
        <v>408</v>
      </c>
      <c r="C416" s="69"/>
      <c r="D416" s="30" t="s">
        <v>367</v>
      </c>
      <c r="E416" s="30" t="s">
        <v>368</v>
      </c>
      <c r="F416" s="62" t="s">
        <v>503</v>
      </c>
      <c r="G416" s="30" t="s">
        <v>254</v>
      </c>
      <c r="H416" s="30">
        <v>2</v>
      </c>
      <c r="I416" s="95">
        <v>11294</v>
      </c>
      <c r="J416" s="94"/>
      <c r="K416" s="33">
        <f t="shared" si="47"/>
        <v>11294</v>
      </c>
      <c r="L416" s="127"/>
      <c r="M416" s="33">
        <f t="shared" si="50"/>
        <v>11294</v>
      </c>
      <c r="N416" s="70">
        <v>300.1</v>
      </c>
      <c r="O416" s="77">
        <f t="shared" si="45"/>
        <v>11594.1</v>
      </c>
      <c r="P416" s="70">
        <v>1677.7</v>
      </c>
      <c r="Q416" s="263">
        <f t="shared" si="46"/>
        <v>13271.800000000001</v>
      </c>
      <c r="R416" s="263">
        <v>1356.6</v>
      </c>
      <c r="S416" s="263">
        <f t="shared" si="52"/>
        <v>14628.400000000001</v>
      </c>
    </row>
    <row r="417" spans="2:19" ht="12.75">
      <c r="B417" s="36" t="s">
        <v>629</v>
      </c>
      <c r="C417" s="63"/>
      <c r="D417" s="30" t="s">
        <v>367</v>
      </c>
      <c r="E417" s="30" t="s">
        <v>368</v>
      </c>
      <c r="F417" s="62" t="s">
        <v>503</v>
      </c>
      <c r="G417" s="19">
        <v>612</v>
      </c>
      <c r="H417" s="30"/>
      <c r="I417" s="94">
        <f>I418</f>
        <v>242.6</v>
      </c>
      <c r="J417" s="94"/>
      <c r="K417" s="33">
        <f t="shared" si="47"/>
        <v>242.6</v>
      </c>
      <c r="L417" s="127"/>
      <c r="M417" s="33">
        <f t="shared" si="50"/>
        <v>242.6</v>
      </c>
      <c r="N417" s="70"/>
      <c r="O417" s="77">
        <f t="shared" si="45"/>
        <v>242.6</v>
      </c>
      <c r="P417" s="70"/>
      <c r="Q417" s="263">
        <f t="shared" si="46"/>
        <v>242.6</v>
      </c>
      <c r="R417" s="263">
        <f>R418</f>
        <v>58.1</v>
      </c>
      <c r="S417" s="263">
        <f t="shared" si="52"/>
        <v>300.7</v>
      </c>
    </row>
    <row r="418" spans="2:19" ht="12.75">
      <c r="B418" s="36" t="s">
        <v>408</v>
      </c>
      <c r="C418" s="69"/>
      <c r="D418" s="30" t="s">
        <v>367</v>
      </c>
      <c r="E418" s="30" t="s">
        <v>368</v>
      </c>
      <c r="F418" s="62" t="s">
        <v>503</v>
      </c>
      <c r="G418" s="19">
        <v>612</v>
      </c>
      <c r="H418" s="30">
        <v>2</v>
      </c>
      <c r="I418" s="94">
        <v>242.6</v>
      </c>
      <c r="J418" s="94"/>
      <c r="K418" s="33">
        <f t="shared" si="47"/>
        <v>242.6</v>
      </c>
      <c r="L418" s="127"/>
      <c r="M418" s="33">
        <f t="shared" si="50"/>
        <v>242.6</v>
      </c>
      <c r="N418" s="70"/>
      <c r="O418" s="77">
        <f t="shared" si="45"/>
        <v>242.6</v>
      </c>
      <c r="P418" s="70"/>
      <c r="Q418" s="263">
        <f t="shared" si="46"/>
        <v>242.6</v>
      </c>
      <c r="R418" s="263">
        <v>58.1</v>
      </c>
      <c r="S418" s="263">
        <f t="shared" si="52"/>
        <v>300.7</v>
      </c>
    </row>
    <row r="419" spans="2:19" ht="25.5">
      <c r="B419" s="36" t="s">
        <v>359</v>
      </c>
      <c r="C419" s="69"/>
      <c r="D419" s="30" t="s">
        <v>367</v>
      </c>
      <c r="E419" s="30" t="s">
        <v>368</v>
      </c>
      <c r="F419" s="62" t="s">
        <v>644</v>
      </c>
      <c r="G419" s="19"/>
      <c r="H419" s="30"/>
      <c r="I419" s="94"/>
      <c r="J419" s="94"/>
      <c r="K419" s="33"/>
      <c r="L419" s="127"/>
      <c r="M419" s="33"/>
      <c r="N419" s="70">
        <f>N420</f>
        <v>80.4</v>
      </c>
      <c r="O419" s="77">
        <f t="shared" si="45"/>
        <v>80.4</v>
      </c>
      <c r="P419" s="70"/>
      <c r="Q419" s="263">
        <f t="shared" si="46"/>
        <v>80.4</v>
      </c>
      <c r="R419" s="263">
        <f>R420</f>
        <v>0.1</v>
      </c>
      <c r="S419" s="263">
        <f t="shared" si="52"/>
        <v>80.5</v>
      </c>
    </row>
    <row r="420" spans="2:19" ht="12.75">
      <c r="B420" s="36" t="s">
        <v>629</v>
      </c>
      <c r="C420" s="69"/>
      <c r="D420" s="30" t="s">
        <v>367</v>
      </c>
      <c r="E420" s="30" t="s">
        <v>368</v>
      </c>
      <c r="F420" s="62" t="s">
        <v>644</v>
      </c>
      <c r="G420" s="19">
        <v>612</v>
      </c>
      <c r="H420" s="30"/>
      <c r="I420" s="94"/>
      <c r="J420" s="94"/>
      <c r="K420" s="33"/>
      <c r="L420" s="127"/>
      <c r="M420" s="33"/>
      <c r="N420" s="70">
        <f>N421</f>
        <v>80.4</v>
      </c>
      <c r="O420" s="77">
        <f t="shared" si="45"/>
        <v>80.4</v>
      </c>
      <c r="P420" s="70"/>
      <c r="Q420" s="263">
        <f t="shared" si="46"/>
        <v>80.4</v>
      </c>
      <c r="R420" s="263">
        <f>R421</f>
        <v>0.1</v>
      </c>
      <c r="S420" s="263">
        <f t="shared" si="52"/>
        <v>80.5</v>
      </c>
    </row>
    <row r="421" spans="2:19" ht="12.75">
      <c r="B421" s="36" t="s">
        <v>408</v>
      </c>
      <c r="C421" s="69"/>
      <c r="D421" s="30" t="s">
        <v>367</v>
      </c>
      <c r="E421" s="30" t="s">
        <v>368</v>
      </c>
      <c r="F421" s="62" t="s">
        <v>644</v>
      </c>
      <c r="G421" s="19">
        <v>612</v>
      </c>
      <c r="H421" s="30">
        <v>2</v>
      </c>
      <c r="I421" s="94"/>
      <c r="J421" s="94"/>
      <c r="K421" s="33"/>
      <c r="L421" s="127"/>
      <c r="M421" s="33"/>
      <c r="N421" s="70">
        <v>80.4</v>
      </c>
      <c r="O421" s="77">
        <f t="shared" si="45"/>
        <v>80.4</v>
      </c>
      <c r="P421" s="70"/>
      <c r="Q421" s="263">
        <f t="shared" si="46"/>
        <v>80.4</v>
      </c>
      <c r="R421" s="263">
        <v>0.1</v>
      </c>
      <c r="S421" s="263">
        <f t="shared" si="52"/>
        <v>80.5</v>
      </c>
    </row>
    <row r="422" spans="2:19" ht="12.75">
      <c r="B422" s="36" t="s">
        <v>479</v>
      </c>
      <c r="C422" s="69"/>
      <c r="D422" s="30" t="s">
        <v>367</v>
      </c>
      <c r="E422" s="30" t="s">
        <v>368</v>
      </c>
      <c r="F422" s="62" t="s">
        <v>480</v>
      </c>
      <c r="G422" s="19"/>
      <c r="H422" s="30"/>
      <c r="I422" s="94">
        <f>I423</f>
        <v>10</v>
      </c>
      <c r="J422" s="94"/>
      <c r="K422" s="33">
        <f t="shared" si="47"/>
        <v>10</v>
      </c>
      <c r="L422" s="127"/>
      <c r="M422" s="33">
        <f t="shared" si="50"/>
        <v>10</v>
      </c>
      <c r="N422" s="70"/>
      <c r="O422" s="77">
        <f t="shared" si="45"/>
        <v>10</v>
      </c>
      <c r="P422" s="70"/>
      <c r="Q422" s="263">
        <f aca="true" t="shared" si="53" ref="Q422:Q489">O422+P422</f>
        <v>10</v>
      </c>
      <c r="R422" s="263">
        <f>R423</f>
        <v>0</v>
      </c>
      <c r="S422" s="263">
        <f t="shared" si="52"/>
        <v>10</v>
      </c>
    </row>
    <row r="423" spans="2:19" ht="25.5">
      <c r="B423" s="36" t="s">
        <v>505</v>
      </c>
      <c r="C423" s="63"/>
      <c r="D423" s="30" t="s">
        <v>367</v>
      </c>
      <c r="E423" s="30" t="s">
        <v>368</v>
      </c>
      <c r="F423" s="62" t="s">
        <v>506</v>
      </c>
      <c r="G423" s="19"/>
      <c r="H423" s="30"/>
      <c r="I423" s="94">
        <f>I424</f>
        <v>10</v>
      </c>
      <c r="J423" s="94"/>
      <c r="K423" s="33">
        <f t="shared" si="47"/>
        <v>10</v>
      </c>
      <c r="L423" s="127"/>
      <c r="M423" s="33">
        <f t="shared" si="50"/>
        <v>10</v>
      </c>
      <c r="N423" s="70"/>
      <c r="O423" s="77">
        <f t="shared" si="45"/>
        <v>10</v>
      </c>
      <c r="P423" s="70"/>
      <c r="Q423" s="263">
        <f t="shared" si="53"/>
        <v>10</v>
      </c>
      <c r="R423" s="263">
        <f>R424</f>
        <v>0</v>
      </c>
      <c r="S423" s="263">
        <f t="shared" si="52"/>
        <v>10</v>
      </c>
    </row>
    <row r="424" spans="2:19" ht="25.5">
      <c r="B424" s="36" t="s">
        <v>507</v>
      </c>
      <c r="C424" s="63"/>
      <c r="D424" s="30" t="s">
        <v>367</v>
      </c>
      <c r="E424" s="30" t="s">
        <v>368</v>
      </c>
      <c r="F424" s="56" t="s">
        <v>508</v>
      </c>
      <c r="G424" s="19"/>
      <c r="H424" s="30"/>
      <c r="I424" s="94">
        <f>I425</f>
        <v>10</v>
      </c>
      <c r="J424" s="94"/>
      <c r="K424" s="33">
        <f t="shared" si="47"/>
        <v>10</v>
      </c>
      <c r="L424" s="127"/>
      <c r="M424" s="33">
        <f t="shared" si="50"/>
        <v>10</v>
      </c>
      <c r="N424" s="70"/>
      <c r="O424" s="77">
        <f t="shared" si="45"/>
        <v>10</v>
      </c>
      <c r="P424" s="70"/>
      <c r="Q424" s="263">
        <f t="shared" si="53"/>
        <v>10</v>
      </c>
      <c r="R424" s="263">
        <f>R425</f>
        <v>0</v>
      </c>
      <c r="S424" s="263">
        <f t="shared" si="52"/>
        <v>10</v>
      </c>
    </row>
    <row r="425" spans="2:19" ht="12.75">
      <c r="B425" s="36" t="s">
        <v>494</v>
      </c>
      <c r="C425" s="63"/>
      <c r="D425" s="30" t="s">
        <v>367</v>
      </c>
      <c r="E425" s="30" t="s">
        <v>368</v>
      </c>
      <c r="F425" s="56" t="s">
        <v>508</v>
      </c>
      <c r="G425" s="30" t="s">
        <v>495</v>
      </c>
      <c r="H425" s="30"/>
      <c r="I425" s="94">
        <f>I426</f>
        <v>10</v>
      </c>
      <c r="J425" s="94"/>
      <c r="K425" s="33">
        <f t="shared" si="47"/>
        <v>10</v>
      </c>
      <c r="L425" s="127"/>
      <c r="M425" s="33">
        <f t="shared" si="50"/>
        <v>10</v>
      </c>
      <c r="N425" s="70"/>
      <c r="O425" s="77">
        <f t="shared" si="45"/>
        <v>10</v>
      </c>
      <c r="P425" s="70"/>
      <c r="Q425" s="263">
        <f t="shared" si="53"/>
        <v>10</v>
      </c>
      <c r="R425" s="263">
        <f>R426</f>
        <v>0</v>
      </c>
      <c r="S425" s="263">
        <f t="shared" si="52"/>
        <v>10</v>
      </c>
    </row>
    <row r="426" spans="2:19" ht="12.75">
      <c r="B426" s="36" t="s">
        <v>629</v>
      </c>
      <c r="C426" s="63"/>
      <c r="D426" s="30" t="s">
        <v>367</v>
      </c>
      <c r="E426" s="30" t="s">
        <v>368</v>
      </c>
      <c r="F426" s="56" t="s">
        <v>508</v>
      </c>
      <c r="G426" s="19">
        <v>612</v>
      </c>
      <c r="H426" s="30"/>
      <c r="I426" s="94">
        <f>I427</f>
        <v>10</v>
      </c>
      <c r="J426" s="94"/>
      <c r="K426" s="33">
        <f t="shared" si="47"/>
        <v>10</v>
      </c>
      <c r="L426" s="127"/>
      <c r="M426" s="33">
        <f t="shared" si="50"/>
        <v>10</v>
      </c>
      <c r="N426" s="70"/>
      <c r="O426" s="77">
        <f t="shared" si="45"/>
        <v>10</v>
      </c>
      <c r="P426" s="70"/>
      <c r="Q426" s="263">
        <f t="shared" si="53"/>
        <v>10</v>
      </c>
      <c r="R426" s="263">
        <f>R427</f>
        <v>0</v>
      </c>
      <c r="S426" s="263">
        <f t="shared" si="52"/>
        <v>10</v>
      </c>
    </row>
    <row r="427" spans="2:19" ht="12.75">
      <c r="B427" s="36" t="s">
        <v>408</v>
      </c>
      <c r="C427" s="69"/>
      <c r="D427" s="30" t="s">
        <v>367</v>
      </c>
      <c r="E427" s="30" t="s">
        <v>368</v>
      </c>
      <c r="F427" s="56" t="s">
        <v>508</v>
      </c>
      <c r="G427" s="19">
        <v>612</v>
      </c>
      <c r="H427" s="30">
        <v>2</v>
      </c>
      <c r="I427" s="94">
        <v>10</v>
      </c>
      <c r="J427" s="94"/>
      <c r="K427" s="33">
        <f t="shared" si="47"/>
        <v>10</v>
      </c>
      <c r="L427" s="127"/>
      <c r="M427" s="33">
        <f t="shared" si="50"/>
        <v>10</v>
      </c>
      <c r="N427" s="70"/>
      <c r="O427" s="77">
        <f t="shared" si="45"/>
        <v>10</v>
      </c>
      <c r="P427" s="70"/>
      <c r="Q427" s="263">
        <f t="shared" si="53"/>
        <v>10</v>
      </c>
      <c r="R427" s="263">
        <v>0</v>
      </c>
      <c r="S427" s="263">
        <f t="shared" si="52"/>
        <v>10</v>
      </c>
    </row>
    <row r="428" spans="2:19" ht="12.75">
      <c r="B428" s="36" t="s">
        <v>311</v>
      </c>
      <c r="C428" s="63"/>
      <c r="D428" s="30" t="s">
        <v>367</v>
      </c>
      <c r="E428" s="30" t="s">
        <v>369</v>
      </c>
      <c r="F428" s="30"/>
      <c r="G428" s="30"/>
      <c r="H428" s="30"/>
      <c r="I428" s="94">
        <f>I429+I471</f>
        <v>83602</v>
      </c>
      <c r="J428" s="94">
        <f>J429+J471</f>
        <v>970</v>
      </c>
      <c r="K428" s="33">
        <f t="shared" si="47"/>
        <v>84572</v>
      </c>
      <c r="L428" s="127">
        <f>L429+L471</f>
        <v>4011.4</v>
      </c>
      <c r="M428" s="33">
        <f t="shared" si="50"/>
        <v>88583.4</v>
      </c>
      <c r="N428" s="70">
        <f>N429+N471</f>
        <v>2580.3</v>
      </c>
      <c r="O428" s="77">
        <f t="shared" si="45"/>
        <v>91163.7</v>
      </c>
      <c r="P428" s="70">
        <f>P429+P471</f>
        <v>918.7000000000002</v>
      </c>
      <c r="Q428" s="263">
        <f t="shared" si="53"/>
        <v>92082.4</v>
      </c>
      <c r="R428" s="263">
        <f>R429+R471</f>
        <v>2718.2999999999997</v>
      </c>
      <c r="S428" s="263">
        <f t="shared" si="52"/>
        <v>94800.7</v>
      </c>
    </row>
    <row r="429" spans="2:19" ht="12.75">
      <c r="B429" s="43" t="s">
        <v>409</v>
      </c>
      <c r="C429" s="64"/>
      <c r="D429" s="30" t="s">
        <v>367</v>
      </c>
      <c r="E429" s="30" t="s">
        <v>369</v>
      </c>
      <c r="F429" s="62" t="s">
        <v>410</v>
      </c>
      <c r="G429" s="30"/>
      <c r="H429" s="30"/>
      <c r="I429" s="94">
        <f>I442+I446+I438+I453+I459</f>
        <v>82927.7</v>
      </c>
      <c r="J429" s="94">
        <f>J438+J442+J446+J450</f>
        <v>970</v>
      </c>
      <c r="K429" s="33">
        <f>I429+J429</f>
        <v>83897.7</v>
      </c>
      <c r="L429" s="33">
        <f>L438+L442+L446+L450+L453+L459+L463</f>
        <v>4011.4</v>
      </c>
      <c r="M429" s="33">
        <f>K429+L429</f>
        <v>87909.09999999999</v>
      </c>
      <c r="N429" s="70">
        <f>N434+N438+N442+N446+N450+N453+N459+N463</f>
        <v>2660.7000000000003</v>
      </c>
      <c r="O429" s="77">
        <f>M429+N429</f>
        <v>90569.79999999999</v>
      </c>
      <c r="P429" s="70">
        <f>P434+P438+P442+P446+P450+P453+P459+P463+P467</f>
        <v>1035.3000000000002</v>
      </c>
      <c r="Q429" s="263">
        <f t="shared" si="53"/>
        <v>91605.09999999999</v>
      </c>
      <c r="R429" s="263">
        <f>R430+R434+R438+R442+R446+R450+R453+R459+R463+R467</f>
        <v>3104.7999999999997</v>
      </c>
      <c r="S429" s="263">
        <f t="shared" si="52"/>
        <v>94709.9</v>
      </c>
    </row>
    <row r="430" spans="2:19" ht="25.5">
      <c r="B430" s="43" t="s">
        <v>114</v>
      </c>
      <c r="C430" s="64"/>
      <c r="D430" s="30" t="s">
        <v>367</v>
      </c>
      <c r="E430" s="30" t="s">
        <v>369</v>
      </c>
      <c r="F430" s="30" t="s">
        <v>671</v>
      </c>
      <c r="G430" s="30"/>
      <c r="H430" s="30"/>
      <c r="I430" s="94"/>
      <c r="J430" s="94"/>
      <c r="K430" s="33"/>
      <c r="L430" s="33"/>
      <c r="M430" s="33"/>
      <c r="N430" s="70"/>
      <c r="O430" s="77"/>
      <c r="P430" s="70"/>
      <c r="Q430" s="263"/>
      <c r="R430" s="263">
        <f>R431</f>
        <v>1659.6</v>
      </c>
      <c r="S430" s="263">
        <f t="shared" si="52"/>
        <v>1659.6</v>
      </c>
    </row>
    <row r="431" spans="2:19" ht="12.75">
      <c r="B431" s="36" t="s">
        <v>494</v>
      </c>
      <c r="C431" s="64"/>
      <c r="D431" s="30" t="s">
        <v>367</v>
      </c>
      <c r="E431" s="30" t="s">
        <v>369</v>
      </c>
      <c r="F431" s="30" t="s">
        <v>671</v>
      </c>
      <c r="G431" s="30" t="s">
        <v>495</v>
      </c>
      <c r="H431" s="30"/>
      <c r="I431" s="94"/>
      <c r="J431" s="94"/>
      <c r="K431" s="33"/>
      <c r="L431" s="33"/>
      <c r="M431" s="33"/>
      <c r="N431" s="70"/>
      <c r="O431" s="77"/>
      <c r="P431" s="70"/>
      <c r="Q431" s="263"/>
      <c r="R431" s="263">
        <f>R432</f>
        <v>1659.6</v>
      </c>
      <c r="S431" s="263">
        <f t="shared" si="52"/>
        <v>1659.6</v>
      </c>
    </row>
    <row r="432" spans="2:19" ht="12.75">
      <c r="B432" s="36" t="s">
        <v>629</v>
      </c>
      <c r="C432" s="64"/>
      <c r="D432" s="30" t="s">
        <v>367</v>
      </c>
      <c r="E432" s="30" t="s">
        <v>369</v>
      </c>
      <c r="F432" s="30" t="s">
        <v>671</v>
      </c>
      <c r="G432" s="30" t="s">
        <v>630</v>
      </c>
      <c r="H432" s="30"/>
      <c r="I432" s="94"/>
      <c r="J432" s="94"/>
      <c r="K432" s="33"/>
      <c r="L432" s="33"/>
      <c r="M432" s="33"/>
      <c r="N432" s="70"/>
      <c r="O432" s="77"/>
      <c r="P432" s="70"/>
      <c r="Q432" s="263"/>
      <c r="R432" s="263">
        <f>R433</f>
        <v>1659.6</v>
      </c>
      <c r="S432" s="263">
        <f t="shared" si="52"/>
        <v>1659.6</v>
      </c>
    </row>
    <row r="433" spans="2:19" ht="12.75">
      <c r="B433" s="36" t="s">
        <v>383</v>
      </c>
      <c r="C433" s="64"/>
      <c r="D433" s="30" t="s">
        <v>367</v>
      </c>
      <c r="E433" s="30" t="s">
        <v>369</v>
      </c>
      <c r="F433" s="30" t="s">
        <v>671</v>
      </c>
      <c r="G433" s="30" t="s">
        <v>630</v>
      </c>
      <c r="H433" s="30" t="s">
        <v>400</v>
      </c>
      <c r="I433" s="94"/>
      <c r="J433" s="94"/>
      <c r="K433" s="33"/>
      <c r="L433" s="33"/>
      <c r="M433" s="33"/>
      <c r="N433" s="70"/>
      <c r="O433" s="77"/>
      <c r="P433" s="70"/>
      <c r="Q433" s="263"/>
      <c r="R433" s="263">
        <v>1659.6</v>
      </c>
      <c r="S433" s="263">
        <f t="shared" si="52"/>
        <v>1659.6</v>
      </c>
    </row>
    <row r="434" spans="2:19" ht="25.5">
      <c r="B434" s="36" t="s">
        <v>358</v>
      </c>
      <c r="C434" s="63"/>
      <c r="D434" s="30" t="s">
        <v>367</v>
      </c>
      <c r="E434" s="30" t="s">
        <v>369</v>
      </c>
      <c r="F434" s="30" t="s">
        <v>645</v>
      </c>
      <c r="G434" s="30"/>
      <c r="H434" s="30"/>
      <c r="I434" s="94"/>
      <c r="J434" s="94"/>
      <c r="K434" s="33"/>
      <c r="L434" s="127"/>
      <c r="M434" s="33"/>
      <c r="N434" s="70">
        <f>N435</f>
        <v>980</v>
      </c>
      <c r="O434" s="77">
        <f>M434+N434</f>
        <v>980</v>
      </c>
      <c r="P434" s="70"/>
      <c r="Q434" s="263">
        <f t="shared" si="53"/>
        <v>980</v>
      </c>
      <c r="R434" s="263">
        <f>R435</f>
        <v>0</v>
      </c>
      <c r="S434" s="263">
        <f t="shared" si="52"/>
        <v>980</v>
      </c>
    </row>
    <row r="435" spans="2:19" ht="12.75">
      <c r="B435" s="36" t="s">
        <v>494</v>
      </c>
      <c r="C435" s="63"/>
      <c r="D435" s="30" t="s">
        <v>367</v>
      </c>
      <c r="E435" s="30" t="s">
        <v>369</v>
      </c>
      <c r="F435" s="30" t="s">
        <v>645</v>
      </c>
      <c r="G435" s="30" t="s">
        <v>495</v>
      </c>
      <c r="H435" s="30"/>
      <c r="I435" s="94"/>
      <c r="J435" s="94"/>
      <c r="K435" s="33"/>
      <c r="L435" s="127"/>
      <c r="M435" s="33"/>
      <c r="N435" s="70">
        <f>N436</f>
        <v>980</v>
      </c>
      <c r="O435" s="77">
        <f>M435+N435</f>
        <v>980</v>
      </c>
      <c r="P435" s="70"/>
      <c r="Q435" s="263">
        <f t="shared" si="53"/>
        <v>980</v>
      </c>
      <c r="R435" s="263">
        <f>R436</f>
        <v>0</v>
      </c>
      <c r="S435" s="263">
        <f t="shared" si="52"/>
        <v>980</v>
      </c>
    </row>
    <row r="436" spans="2:19" ht="12.75">
      <c r="B436" s="36" t="s">
        <v>629</v>
      </c>
      <c r="C436" s="63"/>
      <c r="D436" s="30" t="s">
        <v>367</v>
      </c>
      <c r="E436" s="30" t="s">
        <v>369</v>
      </c>
      <c r="F436" s="30" t="s">
        <v>645</v>
      </c>
      <c r="G436" s="30" t="s">
        <v>630</v>
      </c>
      <c r="H436" s="30"/>
      <c r="I436" s="94"/>
      <c r="J436" s="94"/>
      <c r="K436" s="33"/>
      <c r="L436" s="127"/>
      <c r="M436" s="33"/>
      <c r="N436" s="70">
        <f>N437</f>
        <v>980</v>
      </c>
      <c r="O436" s="77">
        <f>M436+N436</f>
        <v>980</v>
      </c>
      <c r="P436" s="70"/>
      <c r="Q436" s="263">
        <f t="shared" si="53"/>
        <v>980</v>
      </c>
      <c r="R436" s="263">
        <f>R437</f>
        <v>0</v>
      </c>
      <c r="S436" s="263">
        <f t="shared" si="52"/>
        <v>980</v>
      </c>
    </row>
    <row r="437" spans="2:19" ht="12.75">
      <c r="B437" s="36" t="s">
        <v>383</v>
      </c>
      <c r="C437" s="63"/>
      <c r="D437" s="30" t="s">
        <v>367</v>
      </c>
      <c r="E437" s="30" t="s">
        <v>369</v>
      </c>
      <c r="F437" s="30" t="s">
        <v>645</v>
      </c>
      <c r="G437" s="30" t="s">
        <v>630</v>
      </c>
      <c r="H437" s="30" t="s">
        <v>400</v>
      </c>
      <c r="I437" s="94"/>
      <c r="J437" s="94"/>
      <c r="K437" s="33"/>
      <c r="L437" s="127"/>
      <c r="M437" s="33"/>
      <c r="N437" s="70">
        <v>980</v>
      </c>
      <c r="O437" s="77">
        <f>M437+N437</f>
        <v>980</v>
      </c>
      <c r="P437" s="70"/>
      <c r="Q437" s="263">
        <f t="shared" si="53"/>
        <v>980</v>
      </c>
      <c r="R437" s="263">
        <v>0</v>
      </c>
      <c r="S437" s="263">
        <f t="shared" si="52"/>
        <v>980</v>
      </c>
    </row>
    <row r="438" spans="2:19" ht="12.75">
      <c r="B438" s="43" t="s">
        <v>654</v>
      </c>
      <c r="C438" s="61"/>
      <c r="D438" s="30" t="s">
        <v>367</v>
      </c>
      <c r="E438" s="30" t="s">
        <v>369</v>
      </c>
      <c r="F438" s="56" t="s">
        <v>510</v>
      </c>
      <c r="G438" s="62"/>
      <c r="H438" s="29"/>
      <c r="I438" s="94">
        <f>I439</f>
        <v>1901.7</v>
      </c>
      <c r="J438" s="94"/>
      <c r="K438" s="33">
        <f>I438+J438</f>
        <v>1901.7</v>
      </c>
      <c r="L438" s="127"/>
      <c r="M438" s="33">
        <f t="shared" si="50"/>
        <v>1901.7</v>
      </c>
      <c r="N438" s="70"/>
      <c r="O438" s="77">
        <f t="shared" si="45"/>
        <v>1901.7</v>
      </c>
      <c r="P438" s="70"/>
      <c r="Q438" s="263">
        <f t="shared" si="53"/>
        <v>1901.7</v>
      </c>
      <c r="R438" s="263">
        <f>R439</f>
        <v>-56.1</v>
      </c>
      <c r="S438" s="263">
        <f t="shared" si="52"/>
        <v>1845.6000000000001</v>
      </c>
    </row>
    <row r="439" spans="2:19" ht="12.75">
      <c r="B439" s="36" t="s">
        <v>494</v>
      </c>
      <c r="C439" s="63"/>
      <c r="D439" s="30" t="s">
        <v>367</v>
      </c>
      <c r="E439" s="30" t="s">
        <v>369</v>
      </c>
      <c r="F439" s="56" t="s">
        <v>510</v>
      </c>
      <c r="G439" s="30" t="s">
        <v>495</v>
      </c>
      <c r="H439" s="30"/>
      <c r="I439" s="94">
        <f>I440</f>
        <v>1901.7</v>
      </c>
      <c r="J439" s="94"/>
      <c r="K439" s="33">
        <f>I439+J439</f>
        <v>1901.7</v>
      </c>
      <c r="L439" s="127"/>
      <c r="M439" s="33">
        <f t="shared" si="50"/>
        <v>1901.7</v>
      </c>
      <c r="N439" s="70"/>
      <c r="O439" s="77">
        <f t="shared" si="45"/>
        <v>1901.7</v>
      </c>
      <c r="P439" s="70"/>
      <c r="Q439" s="263">
        <f t="shared" si="53"/>
        <v>1901.7</v>
      </c>
      <c r="R439" s="263">
        <f>R440</f>
        <v>-56.1</v>
      </c>
      <c r="S439" s="263">
        <f t="shared" si="52"/>
        <v>1845.6000000000001</v>
      </c>
    </row>
    <row r="440" spans="2:19" ht="25.5">
      <c r="B440" s="36" t="s">
        <v>255</v>
      </c>
      <c r="C440" s="63"/>
      <c r="D440" s="30" t="s">
        <v>367</v>
      </c>
      <c r="E440" s="30" t="s">
        <v>369</v>
      </c>
      <c r="F440" s="56" t="s">
        <v>510</v>
      </c>
      <c r="G440" s="30" t="s">
        <v>254</v>
      </c>
      <c r="H440" s="30"/>
      <c r="I440" s="94">
        <f>I441</f>
        <v>1901.7</v>
      </c>
      <c r="J440" s="94"/>
      <c r="K440" s="33">
        <f>I440+J440</f>
        <v>1901.7</v>
      </c>
      <c r="L440" s="127"/>
      <c r="M440" s="33">
        <f t="shared" si="50"/>
        <v>1901.7</v>
      </c>
      <c r="N440" s="70"/>
      <c r="O440" s="77">
        <f aca="true" t="shared" si="54" ref="O440:O507">M440+N440</f>
        <v>1901.7</v>
      </c>
      <c r="P440" s="70"/>
      <c r="Q440" s="263">
        <f t="shared" si="53"/>
        <v>1901.7</v>
      </c>
      <c r="R440" s="263">
        <f>R441</f>
        <v>-56.1</v>
      </c>
      <c r="S440" s="263">
        <f t="shared" si="52"/>
        <v>1845.6000000000001</v>
      </c>
    </row>
    <row r="441" spans="2:19" ht="12.75">
      <c r="B441" s="36" t="s">
        <v>382</v>
      </c>
      <c r="C441" s="69"/>
      <c r="D441" s="30" t="s">
        <v>367</v>
      </c>
      <c r="E441" s="30" t="s">
        <v>369</v>
      </c>
      <c r="F441" s="56" t="s">
        <v>510</v>
      </c>
      <c r="G441" s="30" t="s">
        <v>254</v>
      </c>
      <c r="H441" s="30">
        <v>3</v>
      </c>
      <c r="I441" s="94">
        <v>1901.7</v>
      </c>
      <c r="J441" s="94"/>
      <c r="K441" s="33">
        <f>I441+J441</f>
        <v>1901.7</v>
      </c>
      <c r="L441" s="127"/>
      <c r="M441" s="33">
        <f t="shared" si="50"/>
        <v>1901.7</v>
      </c>
      <c r="N441" s="70"/>
      <c r="O441" s="77">
        <f t="shared" si="54"/>
        <v>1901.7</v>
      </c>
      <c r="P441" s="70"/>
      <c r="Q441" s="263">
        <f t="shared" si="53"/>
        <v>1901.7</v>
      </c>
      <c r="R441" s="263">
        <v>-56.1</v>
      </c>
      <c r="S441" s="263">
        <f t="shared" si="52"/>
        <v>1845.6000000000001</v>
      </c>
    </row>
    <row r="442" spans="2:19" ht="63.75">
      <c r="B442" s="43" t="s">
        <v>10</v>
      </c>
      <c r="C442" s="61"/>
      <c r="D442" s="30" t="s">
        <v>367</v>
      </c>
      <c r="E442" s="30" t="s">
        <v>369</v>
      </c>
      <c r="F442" s="56" t="s">
        <v>504</v>
      </c>
      <c r="G442" s="19"/>
      <c r="H442" s="30"/>
      <c r="I442" s="94">
        <f>I443</f>
        <v>53917.3</v>
      </c>
      <c r="J442" s="94"/>
      <c r="K442" s="33">
        <f t="shared" si="47"/>
        <v>53917.3</v>
      </c>
      <c r="L442" s="33">
        <f>L443</f>
        <v>3951.4</v>
      </c>
      <c r="M442" s="33">
        <f t="shared" si="50"/>
        <v>57868.700000000004</v>
      </c>
      <c r="N442" s="70"/>
      <c r="O442" s="77">
        <f t="shared" si="54"/>
        <v>57868.700000000004</v>
      </c>
      <c r="P442" s="70"/>
      <c r="Q442" s="263">
        <f t="shared" si="53"/>
        <v>57868.700000000004</v>
      </c>
      <c r="R442" s="263">
        <f>R443</f>
        <v>-45.2</v>
      </c>
      <c r="S442" s="263">
        <f t="shared" si="52"/>
        <v>57823.50000000001</v>
      </c>
    </row>
    <row r="443" spans="2:19" ht="12.75">
      <c r="B443" s="36" t="s">
        <v>494</v>
      </c>
      <c r="C443" s="63"/>
      <c r="D443" s="30" t="s">
        <v>367</v>
      </c>
      <c r="E443" s="30" t="s">
        <v>369</v>
      </c>
      <c r="F443" s="56" t="s">
        <v>504</v>
      </c>
      <c r="G443" s="30" t="s">
        <v>495</v>
      </c>
      <c r="H443" s="30"/>
      <c r="I443" s="94">
        <f>I444</f>
        <v>53917.3</v>
      </c>
      <c r="J443" s="94"/>
      <c r="K443" s="33">
        <f t="shared" si="47"/>
        <v>53917.3</v>
      </c>
      <c r="L443" s="33">
        <f>L444</f>
        <v>3951.4</v>
      </c>
      <c r="M443" s="33">
        <f t="shared" si="50"/>
        <v>57868.700000000004</v>
      </c>
      <c r="N443" s="70"/>
      <c r="O443" s="77">
        <f t="shared" si="54"/>
        <v>57868.700000000004</v>
      </c>
      <c r="P443" s="70"/>
      <c r="Q443" s="263">
        <f t="shared" si="53"/>
        <v>57868.700000000004</v>
      </c>
      <c r="R443" s="263">
        <f>R444</f>
        <v>-45.2</v>
      </c>
      <c r="S443" s="263">
        <f t="shared" si="52"/>
        <v>57823.50000000001</v>
      </c>
    </row>
    <row r="444" spans="2:19" ht="25.5">
      <c r="B444" s="36" t="s">
        <v>255</v>
      </c>
      <c r="C444" s="63"/>
      <c r="D444" s="30" t="s">
        <v>367</v>
      </c>
      <c r="E444" s="30" t="s">
        <v>369</v>
      </c>
      <c r="F444" s="56" t="s">
        <v>504</v>
      </c>
      <c r="G444" s="30" t="s">
        <v>254</v>
      </c>
      <c r="H444" s="30"/>
      <c r="I444" s="94">
        <f>I445</f>
        <v>53917.3</v>
      </c>
      <c r="J444" s="94"/>
      <c r="K444" s="33">
        <f t="shared" si="47"/>
        <v>53917.3</v>
      </c>
      <c r="L444" s="33">
        <f>L445</f>
        <v>3951.4</v>
      </c>
      <c r="M444" s="33">
        <f t="shared" si="50"/>
        <v>57868.700000000004</v>
      </c>
      <c r="N444" s="70"/>
      <c r="O444" s="77">
        <f t="shared" si="54"/>
        <v>57868.700000000004</v>
      </c>
      <c r="P444" s="70"/>
      <c r="Q444" s="263">
        <f t="shared" si="53"/>
        <v>57868.700000000004</v>
      </c>
      <c r="R444" s="263">
        <f>R445</f>
        <v>-45.2</v>
      </c>
      <c r="S444" s="263">
        <f t="shared" si="52"/>
        <v>57823.50000000001</v>
      </c>
    </row>
    <row r="445" spans="2:19" ht="12.75">
      <c r="B445" s="36" t="s">
        <v>382</v>
      </c>
      <c r="C445" s="69"/>
      <c r="D445" s="30" t="s">
        <v>367</v>
      </c>
      <c r="E445" s="30" t="s">
        <v>369</v>
      </c>
      <c r="F445" s="56" t="s">
        <v>504</v>
      </c>
      <c r="G445" s="30" t="s">
        <v>254</v>
      </c>
      <c r="H445" s="30">
        <v>3</v>
      </c>
      <c r="I445" s="94">
        <v>53917.3</v>
      </c>
      <c r="J445" s="94"/>
      <c r="K445" s="33">
        <f t="shared" si="47"/>
        <v>53917.3</v>
      </c>
      <c r="L445" s="127">
        <v>3951.4</v>
      </c>
      <c r="M445" s="33">
        <f t="shared" si="50"/>
        <v>57868.700000000004</v>
      </c>
      <c r="N445" s="70"/>
      <c r="O445" s="77">
        <f t="shared" si="54"/>
        <v>57868.700000000004</v>
      </c>
      <c r="P445" s="70"/>
      <c r="Q445" s="263">
        <f t="shared" si="53"/>
        <v>57868.700000000004</v>
      </c>
      <c r="R445" s="263">
        <v>-45.2</v>
      </c>
      <c r="S445" s="263">
        <f t="shared" si="52"/>
        <v>57823.50000000001</v>
      </c>
    </row>
    <row r="446" spans="2:19" ht="25.5">
      <c r="B446" s="43" t="s">
        <v>8</v>
      </c>
      <c r="C446" s="61"/>
      <c r="D446" s="30" t="s">
        <v>367</v>
      </c>
      <c r="E446" s="30" t="s">
        <v>369</v>
      </c>
      <c r="F446" s="62" t="s">
        <v>509</v>
      </c>
      <c r="G446" s="29"/>
      <c r="H446" s="29"/>
      <c r="I446" s="94">
        <f>I447</f>
        <v>3155.3</v>
      </c>
      <c r="J446" s="94"/>
      <c r="K446" s="33">
        <f t="shared" si="47"/>
        <v>3155.3</v>
      </c>
      <c r="L446" s="127"/>
      <c r="M446" s="33">
        <f t="shared" si="50"/>
        <v>3155.3</v>
      </c>
      <c r="N446" s="70"/>
      <c r="O446" s="77">
        <f t="shared" si="54"/>
        <v>3155.3</v>
      </c>
      <c r="P446" s="70"/>
      <c r="Q446" s="263">
        <f t="shared" si="53"/>
        <v>3155.3</v>
      </c>
      <c r="R446" s="263">
        <f>R447</f>
        <v>461.4</v>
      </c>
      <c r="S446" s="263">
        <f t="shared" si="52"/>
        <v>3616.7000000000003</v>
      </c>
    </row>
    <row r="447" spans="2:19" ht="12.75">
      <c r="B447" s="36" t="s">
        <v>494</v>
      </c>
      <c r="C447" s="63"/>
      <c r="D447" s="30" t="s">
        <v>367</v>
      </c>
      <c r="E447" s="30" t="s">
        <v>369</v>
      </c>
      <c r="F447" s="62" t="s">
        <v>509</v>
      </c>
      <c r="G447" s="30" t="s">
        <v>495</v>
      </c>
      <c r="H447" s="30"/>
      <c r="I447" s="94">
        <f>I448</f>
        <v>3155.3</v>
      </c>
      <c r="J447" s="94"/>
      <c r="K447" s="33">
        <f aca="true" t="shared" si="55" ref="K447:K517">I447+J447</f>
        <v>3155.3</v>
      </c>
      <c r="L447" s="127"/>
      <c r="M447" s="33">
        <f t="shared" si="50"/>
        <v>3155.3</v>
      </c>
      <c r="N447" s="70"/>
      <c r="O447" s="77">
        <f t="shared" si="54"/>
        <v>3155.3</v>
      </c>
      <c r="P447" s="70"/>
      <c r="Q447" s="263">
        <f t="shared" si="53"/>
        <v>3155.3</v>
      </c>
      <c r="R447" s="263">
        <f>R448</f>
        <v>461.4</v>
      </c>
      <c r="S447" s="263">
        <f t="shared" si="52"/>
        <v>3616.7000000000003</v>
      </c>
    </row>
    <row r="448" spans="2:19" ht="25.5">
      <c r="B448" s="36" t="s">
        <v>255</v>
      </c>
      <c r="C448" s="63"/>
      <c r="D448" s="30" t="s">
        <v>367</v>
      </c>
      <c r="E448" s="30" t="s">
        <v>369</v>
      </c>
      <c r="F448" s="62" t="s">
        <v>509</v>
      </c>
      <c r="G448" s="30" t="s">
        <v>254</v>
      </c>
      <c r="H448" s="30"/>
      <c r="I448" s="94">
        <f>I449</f>
        <v>3155.3</v>
      </c>
      <c r="J448" s="94"/>
      <c r="K448" s="33">
        <f t="shared" si="55"/>
        <v>3155.3</v>
      </c>
      <c r="L448" s="127"/>
      <c r="M448" s="33">
        <f t="shared" si="50"/>
        <v>3155.3</v>
      </c>
      <c r="N448" s="70"/>
      <c r="O448" s="77">
        <f t="shared" si="54"/>
        <v>3155.3</v>
      </c>
      <c r="P448" s="70"/>
      <c r="Q448" s="263">
        <f t="shared" si="53"/>
        <v>3155.3</v>
      </c>
      <c r="R448" s="263">
        <f>R449</f>
        <v>461.4</v>
      </c>
      <c r="S448" s="263">
        <f t="shared" si="52"/>
        <v>3616.7000000000003</v>
      </c>
    </row>
    <row r="449" spans="2:19" ht="12.75">
      <c r="B449" s="36" t="s">
        <v>382</v>
      </c>
      <c r="C449" s="69"/>
      <c r="D449" s="30" t="s">
        <v>367</v>
      </c>
      <c r="E449" s="30" t="s">
        <v>369</v>
      </c>
      <c r="F449" s="62" t="s">
        <v>509</v>
      </c>
      <c r="G449" s="30" t="s">
        <v>254</v>
      </c>
      <c r="H449" s="30">
        <v>3</v>
      </c>
      <c r="I449" s="94">
        <v>3155.3</v>
      </c>
      <c r="J449" s="94"/>
      <c r="K449" s="33">
        <f t="shared" si="55"/>
        <v>3155.3</v>
      </c>
      <c r="L449" s="127"/>
      <c r="M449" s="33">
        <f t="shared" si="50"/>
        <v>3155.3</v>
      </c>
      <c r="N449" s="70"/>
      <c r="O449" s="77">
        <f t="shared" si="54"/>
        <v>3155.3</v>
      </c>
      <c r="P449" s="70"/>
      <c r="Q449" s="263">
        <f t="shared" si="53"/>
        <v>3155.3</v>
      </c>
      <c r="R449" s="263">
        <v>461.4</v>
      </c>
      <c r="S449" s="263">
        <f t="shared" si="52"/>
        <v>3616.7000000000003</v>
      </c>
    </row>
    <row r="450" spans="2:19" ht="25.5">
      <c r="B450" s="43" t="s">
        <v>456</v>
      </c>
      <c r="C450" s="64"/>
      <c r="D450" s="30" t="s">
        <v>367</v>
      </c>
      <c r="E450" s="30" t="s">
        <v>369</v>
      </c>
      <c r="F450" s="30" t="s">
        <v>455</v>
      </c>
      <c r="G450" s="29"/>
      <c r="H450" s="29"/>
      <c r="I450" s="94"/>
      <c r="J450" s="94">
        <f>J451</f>
        <v>970</v>
      </c>
      <c r="K450" s="33">
        <f t="shared" si="55"/>
        <v>970</v>
      </c>
      <c r="L450" s="127"/>
      <c r="M450" s="33">
        <f t="shared" si="50"/>
        <v>970</v>
      </c>
      <c r="N450" s="70"/>
      <c r="O450" s="77">
        <f t="shared" si="54"/>
        <v>970</v>
      </c>
      <c r="P450" s="70">
        <f>P451</f>
        <v>-104.7</v>
      </c>
      <c r="Q450" s="263">
        <f t="shared" si="53"/>
        <v>865.3</v>
      </c>
      <c r="R450" s="263">
        <f>R451</f>
        <v>0</v>
      </c>
      <c r="S450" s="263">
        <f t="shared" si="52"/>
        <v>865.3</v>
      </c>
    </row>
    <row r="451" spans="2:19" ht="12.75">
      <c r="B451" s="36" t="s">
        <v>629</v>
      </c>
      <c r="C451" s="64"/>
      <c r="D451" s="30" t="s">
        <v>367</v>
      </c>
      <c r="E451" s="30" t="s">
        <v>369</v>
      </c>
      <c r="F451" s="30" t="s">
        <v>455</v>
      </c>
      <c r="G451" s="30" t="s">
        <v>630</v>
      </c>
      <c r="H451" s="30"/>
      <c r="I451" s="94"/>
      <c r="J451" s="94">
        <f>J452</f>
        <v>970</v>
      </c>
      <c r="K451" s="33">
        <f t="shared" si="55"/>
        <v>970</v>
      </c>
      <c r="L451" s="127"/>
      <c r="M451" s="33">
        <f t="shared" si="50"/>
        <v>970</v>
      </c>
      <c r="N451" s="70"/>
      <c r="O451" s="77">
        <f t="shared" si="54"/>
        <v>970</v>
      </c>
      <c r="P451" s="70">
        <f>P452</f>
        <v>-104.7</v>
      </c>
      <c r="Q451" s="263">
        <f t="shared" si="53"/>
        <v>865.3</v>
      </c>
      <c r="R451" s="263">
        <f>R452</f>
        <v>0</v>
      </c>
      <c r="S451" s="263">
        <f t="shared" si="52"/>
        <v>865.3</v>
      </c>
    </row>
    <row r="452" spans="2:19" ht="12.75">
      <c r="B452" s="36" t="s">
        <v>382</v>
      </c>
      <c r="C452" s="64"/>
      <c r="D452" s="30" t="s">
        <v>367</v>
      </c>
      <c r="E452" s="30" t="s">
        <v>369</v>
      </c>
      <c r="F452" s="30" t="s">
        <v>455</v>
      </c>
      <c r="G452" s="30" t="s">
        <v>630</v>
      </c>
      <c r="H452" s="30" t="s">
        <v>31</v>
      </c>
      <c r="I452" s="94"/>
      <c r="J452" s="94">
        <v>970</v>
      </c>
      <c r="K452" s="33">
        <f t="shared" si="55"/>
        <v>970</v>
      </c>
      <c r="L452" s="127"/>
      <c r="M452" s="33">
        <f t="shared" si="50"/>
        <v>970</v>
      </c>
      <c r="N452" s="70"/>
      <c r="O452" s="77">
        <f t="shared" si="54"/>
        <v>970</v>
      </c>
      <c r="P452" s="70">
        <v>-104.7</v>
      </c>
      <c r="Q452" s="263">
        <f t="shared" si="53"/>
        <v>865.3</v>
      </c>
      <c r="R452" s="263">
        <v>0</v>
      </c>
      <c r="S452" s="263">
        <f t="shared" si="52"/>
        <v>865.3</v>
      </c>
    </row>
    <row r="453" spans="2:19" ht="12.75">
      <c r="B453" s="36" t="s">
        <v>655</v>
      </c>
      <c r="C453" s="63"/>
      <c r="D453" s="30" t="s">
        <v>367</v>
      </c>
      <c r="E453" s="30" t="s">
        <v>369</v>
      </c>
      <c r="F453" s="62" t="s">
        <v>511</v>
      </c>
      <c r="G453" s="30"/>
      <c r="H453" s="30"/>
      <c r="I453" s="94">
        <f>I454</f>
        <v>21427.899999999998</v>
      </c>
      <c r="J453" s="94"/>
      <c r="K453" s="33">
        <f t="shared" si="55"/>
        <v>21427.899999999998</v>
      </c>
      <c r="L453" s="127"/>
      <c r="M453" s="33">
        <f t="shared" si="50"/>
        <v>21427.899999999998</v>
      </c>
      <c r="N453" s="70">
        <f>N454</f>
        <v>1680.4</v>
      </c>
      <c r="O453" s="77">
        <f t="shared" si="54"/>
        <v>23108.3</v>
      </c>
      <c r="P453" s="70">
        <f>P454</f>
        <v>423</v>
      </c>
      <c r="Q453" s="263">
        <f t="shared" si="53"/>
        <v>23531.3</v>
      </c>
      <c r="R453" s="263">
        <f>R454</f>
        <v>988.1999999999999</v>
      </c>
      <c r="S453" s="263">
        <f t="shared" si="52"/>
        <v>24519.5</v>
      </c>
    </row>
    <row r="454" spans="2:19" ht="12.75">
      <c r="B454" s="36" t="s">
        <v>494</v>
      </c>
      <c r="C454" s="63"/>
      <c r="D454" s="30" t="s">
        <v>367</v>
      </c>
      <c r="E454" s="30" t="s">
        <v>369</v>
      </c>
      <c r="F454" s="62" t="s">
        <v>511</v>
      </c>
      <c r="G454" s="30" t="s">
        <v>495</v>
      </c>
      <c r="H454" s="30"/>
      <c r="I454" s="94">
        <f>I455+I457</f>
        <v>21427.899999999998</v>
      </c>
      <c r="J454" s="94"/>
      <c r="K454" s="33">
        <f t="shared" si="55"/>
        <v>21427.899999999998</v>
      </c>
      <c r="L454" s="127"/>
      <c r="M454" s="33">
        <f t="shared" si="50"/>
        <v>21427.899999999998</v>
      </c>
      <c r="N454" s="70">
        <f>N455+N457</f>
        <v>1680.4</v>
      </c>
      <c r="O454" s="77">
        <f t="shared" si="54"/>
        <v>23108.3</v>
      </c>
      <c r="P454" s="70">
        <f>P455+P457</f>
        <v>423</v>
      </c>
      <c r="Q454" s="263">
        <f t="shared" si="53"/>
        <v>23531.3</v>
      </c>
      <c r="R454" s="263">
        <f>R455+R457</f>
        <v>988.1999999999999</v>
      </c>
      <c r="S454" s="263">
        <f t="shared" si="52"/>
        <v>24519.5</v>
      </c>
    </row>
    <row r="455" spans="2:19" ht="25.5">
      <c r="B455" s="36" t="s">
        <v>255</v>
      </c>
      <c r="C455" s="63"/>
      <c r="D455" s="30" t="s">
        <v>367</v>
      </c>
      <c r="E455" s="30" t="s">
        <v>369</v>
      </c>
      <c r="F455" s="62" t="s">
        <v>511</v>
      </c>
      <c r="G455" s="30" t="s">
        <v>254</v>
      </c>
      <c r="H455" s="30"/>
      <c r="I455" s="94">
        <f>I456</f>
        <v>21306.3</v>
      </c>
      <c r="J455" s="94"/>
      <c r="K455" s="33">
        <f t="shared" si="55"/>
        <v>21306.3</v>
      </c>
      <c r="L455" s="127"/>
      <c r="M455" s="33">
        <f t="shared" si="50"/>
        <v>21306.3</v>
      </c>
      <c r="N455" s="70">
        <f>N456</f>
        <v>1655.5</v>
      </c>
      <c r="O455" s="77">
        <f t="shared" si="54"/>
        <v>22961.8</v>
      </c>
      <c r="P455" s="70">
        <f>P456</f>
        <v>423</v>
      </c>
      <c r="Q455" s="263">
        <f t="shared" si="53"/>
        <v>23384.8</v>
      </c>
      <c r="R455" s="263">
        <f>R456</f>
        <v>859.8</v>
      </c>
      <c r="S455" s="263">
        <f t="shared" si="52"/>
        <v>24244.6</v>
      </c>
    </row>
    <row r="456" spans="2:19" ht="12.75">
      <c r="B456" s="36" t="s">
        <v>408</v>
      </c>
      <c r="C456" s="69"/>
      <c r="D456" s="30" t="s">
        <v>367</v>
      </c>
      <c r="E456" s="30" t="s">
        <v>369</v>
      </c>
      <c r="F456" s="62" t="s">
        <v>511</v>
      </c>
      <c r="G456" s="30" t="s">
        <v>254</v>
      </c>
      <c r="H456" s="30">
        <v>2</v>
      </c>
      <c r="I456" s="94">
        <v>21306.3</v>
      </c>
      <c r="J456" s="94"/>
      <c r="K456" s="33">
        <f t="shared" si="55"/>
        <v>21306.3</v>
      </c>
      <c r="L456" s="127"/>
      <c r="M456" s="33">
        <f t="shared" si="50"/>
        <v>21306.3</v>
      </c>
      <c r="N456" s="70">
        <v>1655.5</v>
      </c>
      <c r="O456" s="77">
        <f t="shared" si="54"/>
        <v>22961.8</v>
      </c>
      <c r="P456" s="70">
        <v>423</v>
      </c>
      <c r="Q456" s="263">
        <f t="shared" si="53"/>
        <v>23384.8</v>
      </c>
      <c r="R456" s="263">
        <v>859.8</v>
      </c>
      <c r="S456" s="263">
        <f t="shared" si="52"/>
        <v>24244.6</v>
      </c>
    </row>
    <row r="457" spans="2:19" ht="12.75">
      <c r="B457" s="36" t="s">
        <v>629</v>
      </c>
      <c r="C457" s="63"/>
      <c r="D457" s="30" t="s">
        <v>367</v>
      </c>
      <c r="E457" s="30" t="s">
        <v>369</v>
      </c>
      <c r="F457" s="62" t="s">
        <v>511</v>
      </c>
      <c r="G457" s="19">
        <v>612</v>
      </c>
      <c r="H457" s="30"/>
      <c r="I457" s="94">
        <f>I458</f>
        <v>121.6</v>
      </c>
      <c r="J457" s="94"/>
      <c r="K457" s="33">
        <f t="shared" si="55"/>
        <v>121.6</v>
      </c>
      <c r="L457" s="127"/>
      <c r="M457" s="33">
        <f t="shared" si="50"/>
        <v>121.6</v>
      </c>
      <c r="N457" s="70">
        <f>N458</f>
        <v>24.9</v>
      </c>
      <c r="O457" s="77">
        <f t="shared" si="54"/>
        <v>146.5</v>
      </c>
      <c r="P457" s="70"/>
      <c r="Q457" s="263">
        <f t="shared" si="53"/>
        <v>146.5</v>
      </c>
      <c r="R457" s="263">
        <f>R458</f>
        <v>128.4</v>
      </c>
      <c r="S457" s="263">
        <f t="shared" si="52"/>
        <v>274.9</v>
      </c>
    </row>
    <row r="458" spans="2:19" ht="12.75">
      <c r="B458" s="36" t="s">
        <v>408</v>
      </c>
      <c r="C458" s="69"/>
      <c r="D458" s="30" t="s">
        <v>367</v>
      </c>
      <c r="E458" s="30" t="s">
        <v>369</v>
      </c>
      <c r="F458" s="62" t="s">
        <v>511</v>
      </c>
      <c r="G458" s="19">
        <v>612</v>
      </c>
      <c r="H458" s="30">
        <v>2</v>
      </c>
      <c r="I458" s="94">
        <v>121.6</v>
      </c>
      <c r="J458" s="94"/>
      <c r="K458" s="33">
        <f t="shared" si="55"/>
        <v>121.6</v>
      </c>
      <c r="L458" s="127"/>
      <c r="M458" s="33">
        <f t="shared" si="50"/>
        <v>121.6</v>
      </c>
      <c r="N458" s="70">
        <v>24.9</v>
      </c>
      <c r="O458" s="77">
        <f t="shared" si="54"/>
        <v>146.5</v>
      </c>
      <c r="P458" s="70"/>
      <c r="Q458" s="263">
        <f t="shared" si="53"/>
        <v>146.5</v>
      </c>
      <c r="R458" s="263">
        <v>128.4</v>
      </c>
      <c r="S458" s="263">
        <f t="shared" si="52"/>
        <v>274.9</v>
      </c>
    </row>
    <row r="459" spans="2:19" ht="12.75">
      <c r="B459" s="36" t="s">
        <v>656</v>
      </c>
      <c r="C459" s="69"/>
      <c r="D459" s="30" t="s">
        <v>367</v>
      </c>
      <c r="E459" s="30" t="s">
        <v>369</v>
      </c>
      <c r="F459" s="62" t="s">
        <v>512</v>
      </c>
      <c r="G459" s="19"/>
      <c r="H459" s="30"/>
      <c r="I459" s="94">
        <f>I460</f>
        <v>2525.5</v>
      </c>
      <c r="J459" s="94"/>
      <c r="K459" s="33">
        <f t="shared" si="55"/>
        <v>2525.5</v>
      </c>
      <c r="L459" s="127"/>
      <c r="M459" s="33">
        <f t="shared" si="50"/>
        <v>2525.5</v>
      </c>
      <c r="N459" s="70">
        <f>N460</f>
        <v>0.3</v>
      </c>
      <c r="O459" s="77">
        <f t="shared" si="54"/>
        <v>2525.8</v>
      </c>
      <c r="P459" s="70">
        <f>P460</f>
        <v>691.6</v>
      </c>
      <c r="Q459" s="263">
        <f t="shared" si="53"/>
        <v>3217.4</v>
      </c>
      <c r="R459" s="263">
        <f>R460</f>
        <v>61.5</v>
      </c>
      <c r="S459" s="263">
        <f t="shared" si="52"/>
        <v>3278.9</v>
      </c>
    </row>
    <row r="460" spans="2:19" ht="12.75">
      <c r="B460" s="36" t="s">
        <v>494</v>
      </c>
      <c r="C460" s="63"/>
      <c r="D460" s="30" t="s">
        <v>367</v>
      </c>
      <c r="E460" s="30" t="s">
        <v>369</v>
      </c>
      <c r="F460" s="62" t="s">
        <v>512</v>
      </c>
      <c r="G460" s="30" t="s">
        <v>495</v>
      </c>
      <c r="H460" s="30"/>
      <c r="I460" s="94">
        <f>I461</f>
        <v>2525.5</v>
      </c>
      <c r="J460" s="94"/>
      <c r="K460" s="33">
        <f t="shared" si="55"/>
        <v>2525.5</v>
      </c>
      <c r="L460" s="127"/>
      <c r="M460" s="33">
        <f t="shared" si="50"/>
        <v>2525.5</v>
      </c>
      <c r="N460" s="70">
        <f>N461</f>
        <v>0.3</v>
      </c>
      <c r="O460" s="77">
        <f t="shared" si="54"/>
        <v>2525.8</v>
      </c>
      <c r="P460" s="70">
        <f>P461</f>
        <v>691.6</v>
      </c>
      <c r="Q460" s="263">
        <f t="shared" si="53"/>
        <v>3217.4</v>
      </c>
      <c r="R460" s="263">
        <f>R461</f>
        <v>61.5</v>
      </c>
      <c r="S460" s="263">
        <f t="shared" si="52"/>
        <v>3278.9</v>
      </c>
    </row>
    <row r="461" spans="2:19" ht="25.5">
      <c r="B461" s="36" t="s">
        <v>255</v>
      </c>
      <c r="C461" s="63"/>
      <c r="D461" s="30" t="s">
        <v>367</v>
      </c>
      <c r="E461" s="30" t="s">
        <v>369</v>
      </c>
      <c r="F461" s="62" t="s">
        <v>512</v>
      </c>
      <c r="G461" s="30" t="s">
        <v>254</v>
      </c>
      <c r="H461" s="30"/>
      <c r="I461" s="94">
        <f>I462</f>
        <v>2525.5</v>
      </c>
      <c r="J461" s="94"/>
      <c r="K461" s="33">
        <f t="shared" si="55"/>
        <v>2525.5</v>
      </c>
      <c r="L461" s="127"/>
      <c r="M461" s="33">
        <f t="shared" si="50"/>
        <v>2525.5</v>
      </c>
      <c r="N461" s="70">
        <f>N462</f>
        <v>0.3</v>
      </c>
      <c r="O461" s="77">
        <f t="shared" si="54"/>
        <v>2525.8</v>
      </c>
      <c r="P461" s="70">
        <f>P462</f>
        <v>691.6</v>
      </c>
      <c r="Q461" s="263">
        <f t="shared" si="53"/>
        <v>3217.4</v>
      </c>
      <c r="R461" s="263">
        <f>R462</f>
        <v>61.5</v>
      </c>
      <c r="S461" s="263">
        <f t="shared" si="52"/>
        <v>3278.9</v>
      </c>
    </row>
    <row r="462" spans="2:19" ht="12.75">
      <c r="B462" s="36" t="s">
        <v>408</v>
      </c>
      <c r="C462" s="69"/>
      <c r="D462" s="30" t="s">
        <v>367</v>
      </c>
      <c r="E462" s="30" t="s">
        <v>369</v>
      </c>
      <c r="F462" s="62" t="s">
        <v>512</v>
      </c>
      <c r="G462" s="30" t="s">
        <v>254</v>
      </c>
      <c r="H462" s="30">
        <v>2</v>
      </c>
      <c r="I462" s="94">
        <v>2525.5</v>
      </c>
      <c r="J462" s="94"/>
      <c r="K462" s="33">
        <f t="shared" si="55"/>
        <v>2525.5</v>
      </c>
      <c r="L462" s="127"/>
      <c r="M462" s="33">
        <f t="shared" si="50"/>
        <v>2525.5</v>
      </c>
      <c r="N462" s="70">
        <v>0.3</v>
      </c>
      <c r="O462" s="77">
        <f t="shared" si="54"/>
        <v>2525.8</v>
      </c>
      <c r="P462" s="70">
        <v>691.6</v>
      </c>
      <c r="Q462" s="263">
        <f t="shared" si="53"/>
        <v>3217.4</v>
      </c>
      <c r="R462" s="263">
        <v>61.5</v>
      </c>
      <c r="S462" s="263">
        <f t="shared" si="52"/>
        <v>3278.9</v>
      </c>
    </row>
    <row r="463" spans="2:19" ht="25.5">
      <c r="B463" s="36" t="s">
        <v>115</v>
      </c>
      <c r="C463" s="69"/>
      <c r="D463" s="30" t="s">
        <v>367</v>
      </c>
      <c r="E463" s="30" t="s">
        <v>369</v>
      </c>
      <c r="F463" s="62" t="s">
        <v>113</v>
      </c>
      <c r="G463" s="30"/>
      <c r="H463" s="30"/>
      <c r="I463" s="94"/>
      <c r="J463" s="94"/>
      <c r="K463" s="33"/>
      <c r="L463" s="127">
        <f>L464</f>
        <v>60</v>
      </c>
      <c r="M463" s="33">
        <f t="shared" si="50"/>
        <v>60</v>
      </c>
      <c r="N463" s="70"/>
      <c r="O463" s="77">
        <f t="shared" si="54"/>
        <v>60</v>
      </c>
      <c r="P463" s="70"/>
      <c r="Q463" s="263">
        <f t="shared" si="53"/>
        <v>60</v>
      </c>
      <c r="R463" s="263">
        <f>R464</f>
        <v>29</v>
      </c>
      <c r="S463" s="263">
        <f t="shared" si="52"/>
        <v>89</v>
      </c>
    </row>
    <row r="464" spans="2:19" ht="12.75">
      <c r="B464" s="36" t="s">
        <v>494</v>
      </c>
      <c r="C464" s="69"/>
      <c r="D464" s="30" t="s">
        <v>367</v>
      </c>
      <c r="E464" s="30" t="s">
        <v>369</v>
      </c>
      <c r="F464" s="62" t="s">
        <v>113</v>
      </c>
      <c r="G464" s="30" t="s">
        <v>495</v>
      </c>
      <c r="H464" s="30"/>
      <c r="I464" s="94"/>
      <c r="J464" s="94"/>
      <c r="K464" s="33"/>
      <c r="L464" s="127">
        <f>L465</f>
        <v>60</v>
      </c>
      <c r="M464" s="33">
        <f t="shared" si="50"/>
        <v>60</v>
      </c>
      <c r="N464" s="70"/>
      <c r="O464" s="77">
        <f t="shared" si="54"/>
        <v>60</v>
      </c>
      <c r="P464" s="70"/>
      <c r="Q464" s="263">
        <f t="shared" si="53"/>
        <v>60</v>
      </c>
      <c r="R464" s="263">
        <f>R465</f>
        <v>29</v>
      </c>
      <c r="S464" s="263">
        <f t="shared" si="52"/>
        <v>89</v>
      </c>
    </row>
    <row r="465" spans="2:19" ht="12.75">
      <c r="B465" s="36" t="s">
        <v>629</v>
      </c>
      <c r="C465" s="69"/>
      <c r="D465" s="30" t="s">
        <v>367</v>
      </c>
      <c r="E465" s="30" t="s">
        <v>369</v>
      </c>
      <c r="F465" s="62" t="s">
        <v>113</v>
      </c>
      <c r="G465" s="30" t="s">
        <v>630</v>
      </c>
      <c r="H465" s="30"/>
      <c r="I465" s="94"/>
      <c r="J465" s="94"/>
      <c r="K465" s="33"/>
      <c r="L465" s="127">
        <f>L466</f>
        <v>60</v>
      </c>
      <c r="M465" s="33">
        <f t="shared" si="50"/>
        <v>60</v>
      </c>
      <c r="N465" s="70"/>
      <c r="O465" s="77">
        <f t="shared" si="54"/>
        <v>60</v>
      </c>
      <c r="P465" s="70"/>
      <c r="Q465" s="263">
        <f t="shared" si="53"/>
        <v>60</v>
      </c>
      <c r="R465" s="263">
        <f>R466</f>
        <v>29</v>
      </c>
      <c r="S465" s="263">
        <f t="shared" si="52"/>
        <v>89</v>
      </c>
    </row>
    <row r="466" spans="2:19" ht="12.75">
      <c r="B466" s="36" t="s">
        <v>408</v>
      </c>
      <c r="C466" s="69"/>
      <c r="D466" s="30" t="s">
        <v>367</v>
      </c>
      <c r="E466" s="30" t="s">
        <v>369</v>
      </c>
      <c r="F466" s="62" t="s">
        <v>113</v>
      </c>
      <c r="G466" s="30" t="s">
        <v>630</v>
      </c>
      <c r="H466" s="30" t="s">
        <v>397</v>
      </c>
      <c r="I466" s="94"/>
      <c r="J466" s="94"/>
      <c r="K466" s="33"/>
      <c r="L466" s="127">
        <v>60</v>
      </c>
      <c r="M466" s="33">
        <f t="shared" si="50"/>
        <v>60</v>
      </c>
      <c r="N466" s="70"/>
      <c r="O466" s="77">
        <f t="shared" si="54"/>
        <v>60</v>
      </c>
      <c r="P466" s="70"/>
      <c r="Q466" s="263">
        <f t="shared" si="53"/>
        <v>60</v>
      </c>
      <c r="R466" s="263">
        <v>29</v>
      </c>
      <c r="S466" s="263">
        <f t="shared" si="52"/>
        <v>89</v>
      </c>
    </row>
    <row r="467" spans="2:19" ht="25.5">
      <c r="B467" s="36" t="s">
        <v>653</v>
      </c>
      <c r="C467" s="69"/>
      <c r="D467" s="30" t="s">
        <v>367</v>
      </c>
      <c r="E467" s="30" t="s">
        <v>369</v>
      </c>
      <c r="F467" s="62" t="s">
        <v>652</v>
      </c>
      <c r="G467" s="30"/>
      <c r="H467" s="30"/>
      <c r="I467" s="94"/>
      <c r="J467" s="94"/>
      <c r="K467" s="33"/>
      <c r="L467" s="127"/>
      <c r="M467" s="33"/>
      <c r="N467" s="70"/>
      <c r="O467" s="77"/>
      <c r="P467" s="70">
        <f>P468</f>
        <v>25.4</v>
      </c>
      <c r="Q467" s="263">
        <f t="shared" si="53"/>
        <v>25.4</v>
      </c>
      <c r="R467" s="263">
        <f>R468</f>
        <v>6.4</v>
      </c>
      <c r="S467" s="263">
        <f t="shared" si="52"/>
        <v>31.799999999999997</v>
      </c>
    </row>
    <row r="468" spans="2:19" ht="12.75">
      <c r="B468" s="36" t="s">
        <v>494</v>
      </c>
      <c r="C468" s="69"/>
      <c r="D468" s="30" t="s">
        <v>367</v>
      </c>
      <c r="E468" s="30" t="s">
        <v>369</v>
      </c>
      <c r="F468" s="62" t="s">
        <v>652</v>
      </c>
      <c r="G468" s="30" t="s">
        <v>495</v>
      </c>
      <c r="H468" s="30"/>
      <c r="I468" s="94"/>
      <c r="J468" s="94"/>
      <c r="K468" s="33"/>
      <c r="L468" s="127"/>
      <c r="M468" s="33"/>
      <c r="N468" s="70"/>
      <c r="O468" s="77"/>
      <c r="P468" s="70">
        <f>P469</f>
        <v>25.4</v>
      </c>
      <c r="Q468" s="263">
        <f t="shared" si="53"/>
        <v>25.4</v>
      </c>
      <c r="R468" s="263">
        <f>R469</f>
        <v>6.4</v>
      </c>
      <c r="S468" s="263">
        <f t="shared" si="52"/>
        <v>31.799999999999997</v>
      </c>
    </row>
    <row r="469" spans="2:19" ht="12.75">
      <c r="B469" s="36" t="s">
        <v>629</v>
      </c>
      <c r="C469" s="69"/>
      <c r="D469" s="30" t="s">
        <v>367</v>
      </c>
      <c r="E469" s="30" t="s">
        <v>369</v>
      </c>
      <c r="F469" s="62" t="s">
        <v>652</v>
      </c>
      <c r="G469" s="30" t="s">
        <v>630</v>
      </c>
      <c r="H469" s="30"/>
      <c r="I469" s="94"/>
      <c r="J469" s="94"/>
      <c r="K469" s="33"/>
      <c r="L469" s="127"/>
      <c r="M469" s="33"/>
      <c r="N469" s="70"/>
      <c r="O469" s="77"/>
      <c r="P469" s="70">
        <f>P470</f>
        <v>25.4</v>
      </c>
      <c r="Q469" s="263">
        <f t="shared" si="53"/>
        <v>25.4</v>
      </c>
      <c r="R469" s="263">
        <f>R470</f>
        <v>6.4</v>
      </c>
      <c r="S469" s="263">
        <f t="shared" si="52"/>
        <v>31.799999999999997</v>
      </c>
    </row>
    <row r="470" spans="2:19" ht="12.75">
      <c r="B470" s="36" t="s">
        <v>408</v>
      </c>
      <c r="C470" s="69"/>
      <c r="D470" s="30" t="s">
        <v>367</v>
      </c>
      <c r="E470" s="30" t="s">
        <v>369</v>
      </c>
      <c r="F470" s="62" t="s">
        <v>652</v>
      </c>
      <c r="G470" s="30" t="s">
        <v>630</v>
      </c>
      <c r="H470" s="30" t="s">
        <v>397</v>
      </c>
      <c r="I470" s="94"/>
      <c r="J470" s="94"/>
      <c r="K470" s="33"/>
      <c r="L470" s="127"/>
      <c r="M470" s="33"/>
      <c r="N470" s="70"/>
      <c r="O470" s="77"/>
      <c r="P470" s="70">
        <v>25.4</v>
      </c>
      <c r="Q470" s="263">
        <f t="shared" si="53"/>
        <v>25.4</v>
      </c>
      <c r="R470" s="263">
        <v>6.4</v>
      </c>
      <c r="S470" s="263">
        <f t="shared" si="52"/>
        <v>31.799999999999997</v>
      </c>
    </row>
    <row r="471" spans="2:19" ht="12.75">
      <c r="B471" s="36" t="s">
        <v>479</v>
      </c>
      <c r="C471" s="69"/>
      <c r="D471" s="30" t="s">
        <v>367</v>
      </c>
      <c r="E471" s="30" t="s">
        <v>369</v>
      </c>
      <c r="F471" s="62" t="s">
        <v>480</v>
      </c>
      <c r="G471" s="19"/>
      <c r="H471" s="30"/>
      <c r="I471" s="94">
        <f>I472+I477+I482+I487</f>
        <v>674.3</v>
      </c>
      <c r="J471" s="94"/>
      <c r="K471" s="33">
        <f t="shared" si="55"/>
        <v>674.3</v>
      </c>
      <c r="L471" s="127"/>
      <c r="M471" s="33">
        <f t="shared" si="50"/>
        <v>674.3</v>
      </c>
      <c r="N471" s="70">
        <f>N472+N477+N482+N487</f>
        <v>-80.4</v>
      </c>
      <c r="O471" s="77">
        <f t="shared" si="54"/>
        <v>593.9</v>
      </c>
      <c r="P471" s="70">
        <f>P472+P477+P482+P487</f>
        <v>-116.6</v>
      </c>
      <c r="Q471" s="263">
        <f t="shared" si="53"/>
        <v>477.29999999999995</v>
      </c>
      <c r="R471" s="263">
        <f>R472+R477+R482+R487</f>
        <v>-386.5</v>
      </c>
      <c r="S471" s="263">
        <f t="shared" si="52"/>
        <v>90.79999999999995</v>
      </c>
    </row>
    <row r="472" spans="2:19" ht="25.5">
      <c r="B472" s="36" t="s">
        <v>481</v>
      </c>
      <c r="C472" s="63"/>
      <c r="D472" s="30" t="s">
        <v>367</v>
      </c>
      <c r="E472" s="30" t="s">
        <v>369</v>
      </c>
      <c r="F472" s="56" t="s">
        <v>482</v>
      </c>
      <c r="G472" s="19"/>
      <c r="H472" s="30"/>
      <c r="I472" s="94">
        <f>I473</f>
        <v>26.5</v>
      </c>
      <c r="J472" s="94"/>
      <c r="K472" s="33">
        <f t="shared" si="55"/>
        <v>26.5</v>
      </c>
      <c r="L472" s="127"/>
      <c r="M472" s="33">
        <f t="shared" si="50"/>
        <v>26.5</v>
      </c>
      <c r="N472" s="70"/>
      <c r="O472" s="77">
        <f t="shared" si="54"/>
        <v>26.5</v>
      </c>
      <c r="P472" s="70"/>
      <c r="Q472" s="263">
        <f t="shared" si="53"/>
        <v>26.5</v>
      </c>
      <c r="R472" s="263">
        <f>R473</f>
        <v>-19.7</v>
      </c>
      <c r="S472" s="263">
        <f t="shared" si="52"/>
        <v>6.800000000000001</v>
      </c>
    </row>
    <row r="473" spans="2:19" ht="25.5">
      <c r="B473" s="36" t="s">
        <v>11</v>
      </c>
      <c r="C473" s="63"/>
      <c r="D473" s="30" t="s">
        <v>367</v>
      </c>
      <c r="E473" s="30" t="s">
        <v>369</v>
      </c>
      <c r="F473" s="56" t="s">
        <v>484</v>
      </c>
      <c r="G473" s="19"/>
      <c r="H473" s="30"/>
      <c r="I473" s="94">
        <f>I474</f>
        <v>26.5</v>
      </c>
      <c r="J473" s="94"/>
      <c r="K473" s="33">
        <f t="shared" si="55"/>
        <v>26.5</v>
      </c>
      <c r="L473" s="127"/>
      <c r="M473" s="33">
        <f t="shared" si="50"/>
        <v>26.5</v>
      </c>
      <c r="N473" s="70"/>
      <c r="O473" s="77">
        <f t="shared" si="54"/>
        <v>26.5</v>
      </c>
      <c r="P473" s="70"/>
      <c r="Q473" s="263">
        <f t="shared" si="53"/>
        <v>26.5</v>
      </c>
      <c r="R473" s="263">
        <f>R474</f>
        <v>-19.7</v>
      </c>
      <c r="S473" s="263">
        <f t="shared" si="52"/>
        <v>6.800000000000001</v>
      </c>
    </row>
    <row r="474" spans="2:19" ht="12.75">
      <c r="B474" s="36" t="s">
        <v>494</v>
      </c>
      <c r="C474" s="63"/>
      <c r="D474" s="30" t="s">
        <v>367</v>
      </c>
      <c r="E474" s="30" t="s">
        <v>369</v>
      </c>
      <c r="F474" s="56" t="s">
        <v>484</v>
      </c>
      <c r="G474" s="19">
        <v>600</v>
      </c>
      <c r="H474" s="30"/>
      <c r="I474" s="94">
        <f>I475</f>
        <v>26.5</v>
      </c>
      <c r="J474" s="94"/>
      <c r="K474" s="33">
        <f t="shared" si="55"/>
        <v>26.5</v>
      </c>
      <c r="L474" s="127"/>
      <c r="M474" s="33">
        <f t="shared" si="50"/>
        <v>26.5</v>
      </c>
      <c r="N474" s="70"/>
      <c r="O474" s="77">
        <f t="shared" si="54"/>
        <v>26.5</v>
      </c>
      <c r="P474" s="70"/>
      <c r="Q474" s="263">
        <f t="shared" si="53"/>
        <v>26.5</v>
      </c>
      <c r="R474" s="263">
        <f>R475</f>
        <v>-19.7</v>
      </c>
      <c r="S474" s="263">
        <f t="shared" si="52"/>
        <v>6.800000000000001</v>
      </c>
    </row>
    <row r="475" spans="2:19" ht="12.75">
      <c r="B475" s="36" t="s">
        <v>629</v>
      </c>
      <c r="C475" s="63"/>
      <c r="D475" s="30" t="s">
        <v>367</v>
      </c>
      <c r="E475" s="30" t="s">
        <v>369</v>
      </c>
      <c r="F475" s="56" t="s">
        <v>484</v>
      </c>
      <c r="G475" s="19">
        <v>612</v>
      </c>
      <c r="H475" s="30"/>
      <c r="I475" s="94">
        <f>I476</f>
        <v>26.5</v>
      </c>
      <c r="J475" s="94"/>
      <c r="K475" s="33">
        <f t="shared" si="55"/>
        <v>26.5</v>
      </c>
      <c r="L475" s="127"/>
      <c r="M475" s="33">
        <f t="shared" si="50"/>
        <v>26.5</v>
      </c>
      <c r="N475" s="70"/>
      <c r="O475" s="77">
        <f t="shared" si="54"/>
        <v>26.5</v>
      </c>
      <c r="P475" s="70"/>
      <c r="Q475" s="263">
        <f t="shared" si="53"/>
        <v>26.5</v>
      </c>
      <c r="R475" s="263">
        <f>R476</f>
        <v>-19.7</v>
      </c>
      <c r="S475" s="263">
        <f t="shared" si="52"/>
        <v>6.800000000000001</v>
      </c>
    </row>
    <row r="476" spans="2:19" ht="12.75">
      <c r="B476" s="36" t="s">
        <v>408</v>
      </c>
      <c r="C476" s="69"/>
      <c r="D476" s="30" t="s">
        <v>367</v>
      </c>
      <c r="E476" s="30" t="s">
        <v>369</v>
      </c>
      <c r="F476" s="56" t="s">
        <v>484</v>
      </c>
      <c r="G476" s="19">
        <v>612</v>
      </c>
      <c r="H476" s="30">
        <v>2</v>
      </c>
      <c r="I476" s="94">
        <v>26.5</v>
      </c>
      <c r="J476" s="94"/>
      <c r="K476" s="33">
        <f t="shared" si="55"/>
        <v>26.5</v>
      </c>
      <c r="L476" s="127"/>
      <c r="M476" s="33">
        <f t="shared" si="50"/>
        <v>26.5</v>
      </c>
      <c r="N476" s="70"/>
      <c r="O476" s="77">
        <f t="shared" si="54"/>
        <v>26.5</v>
      </c>
      <c r="P476" s="70"/>
      <c r="Q476" s="263">
        <f t="shared" si="53"/>
        <v>26.5</v>
      </c>
      <c r="R476" s="263">
        <v>-19.7</v>
      </c>
      <c r="S476" s="263">
        <f t="shared" si="52"/>
        <v>6.800000000000001</v>
      </c>
    </row>
    <row r="477" spans="2:19" ht="25.5">
      <c r="B477" s="36" t="s">
        <v>505</v>
      </c>
      <c r="C477" s="63"/>
      <c r="D477" s="30" t="s">
        <v>367</v>
      </c>
      <c r="E477" s="30" t="s">
        <v>369</v>
      </c>
      <c r="F477" s="56" t="s">
        <v>506</v>
      </c>
      <c r="G477" s="19"/>
      <c r="H477" s="30"/>
      <c r="I477" s="94">
        <f>I478</f>
        <v>20</v>
      </c>
      <c r="J477" s="94"/>
      <c r="K477" s="33">
        <f t="shared" si="55"/>
        <v>20</v>
      </c>
      <c r="L477" s="127"/>
      <c r="M477" s="33">
        <f t="shared" si="50"/>
        <v>20</v>
      </c>
      <c r="N477" s="70"/>
      <c r="O477" s="77">
        <f t="shared" si="54"/>
        <v>20</v>
      </c>
      <c r="P477" s="70"/>
      <c r="Q477" s="263">
        <f t="shared" si="53"/>
        <v>20</v>
      </c>
      <c r="R477" s="263">
        <f>R478</f>
        <v>0</v>
      </c>
      <c r="S477" s="263">
        <f t="shared" si="52"/>
        <v>20</v>
      </c>
    </row>
    <row r="478" spans="2:19" ht="25.5">
      <c r="B478" s="36" t="s">
        <v>507</v>
      </c>
      <c r="C478" s="63"/>
      <c r="D478" s="30" t="s">
        <v>367</v>
      </c>
      <c r="E478" s="30" t="s">
        <v>369</v>
      </c>
      <c r="F478" s="56" t="s">
        <v>508</v>
      </c>
      <c r="G478" s="19"/>
      <c r="H478" s="30"/>
      <c r="I478" s="94">
        <f>I479</f>
        <v>20</v>
      </c>
      <c r="J478" s="94"/>
      <c r="K478" s="33">
        <f t="shared" si="55"/>
        <v>20</v>
      </c>
      <c r="L478" s="127"/>
      <c r="M478" s="33">
        <f t="shared" si="50"/>
        <v>20</v>
      </c>
      <c r="N478" s="70"/>
      <c r="O478" s="77">
        <f t="shared" si="54"/>
        <v>20</v>
      </c>
      <c r="P478" s="70"/>
      <c r="Q478" s="263">
        <f t="shared" si="53"/>
        <v>20</v>
      </c>
      <c r="R478" s="263">
        <f>R479</f>
        <v>0</v>
      </c>
      <c r="S478" s="263">
        <f aca="true" t="shared" si="56" ref="S478:S541">Q478+R478</f>
        <v>20</v>
      </c>
    </row>
    <row r="479" spans="2:19" ht="12.75">
      <c r="B479" s="36" t="s">
        <v>494</v>
      </c>
      <c r="C479" s="63"/>
      <c r="D479" s="30" t="s">
        <v>367</v>
      </c>
      <c r="E479" s="30" t="s">
        <v>369</v>
      </c>
      <c r="F479" s="56" t="s">
        <v>508</v>
      </c>
      <c r="G479" s="30" t="s">
        <v>495</v>
      </c>
      <c r="H479" s="30"/>
      <c r="I479" s="94">
        <f>I480</f>
        <v>20</v>
      </c>
      <c r="J479" s="94"/>
      <c r="K479" s="33">
        <f t="shared" si="55"/>
        <v>20</v>
      </c>
      <c r="L479" s="127"/>
      <c r="M479" s="33">
        <f t="shared" si="50"/>
        <v>20</v>
      </c>
      <c r="N479" s="70"/>
      <c r="O479" s="77">
        <f t="shared" si="54"/>
        <v>20</v>
      </c>
      <c r="P479" s="70"/>
      <c r="Q479" s="263">
        <f t="shared" si="53"/>
        <v>20</v>
      </c>
      <c r="R479" s="263">
        <f>R480</f>
        <v>0</v>
      </c>
      <c r="S479" s="263">
        <f t="shared" si="56"/>
        <v>20</v>
      </c>
    </row>
    <row r="480" spans="2:19" ht="12.75">
      <c r="B480" s="36" t="s">
        <v>629</v>
      </c>
      <c r="C480" s="63"/>
      <c r="D480" s="30" t="s">
        <v>367</v>
      </c>
      <c r="E480" s="30" t="s">
        <v>369</v>
      </c>
      <c r="F480" s="56" t="s">
        <v>508</v>
      </c>
      <c r="G480" s="19">
        <v>612</v>
      </c>
      <c r="H480" s="30"/>
      <c r="I480" s="94">
        <f>I481</f>
        <v>20</v>
      </c>
      <c r="J480" s="94"/>
      <c r="K480" s="33">
        <f t="shared" si="55"/>
        <v>20</v>
      </c>
      <c r="L480" s="127"/>
      <c r="M480" s="33">
        <f t="shared" si="50"/>
        <v>20</v>
      </c>
      <c r="N480" s="70"/>
      <c r="O480" s="77">
        <f t="shared" si="54"/>
        <v>20</v>
      </c>
      <c r="P480" s="70"/>
      <c r="Q480" s="263">
        <f t="shared" si="53"/>
        <v>20</v>
      </c>
      <c r="R480" s="263">
        <f>R481</f>
        <v>0</v>
      </c>
      <c r="S480" s="263">
        <f t="shared" si="56"/>
        <v>20</v>
      </c>
    </row>
    <row r="481" spans="2:19" ht="12.75">
      <c r="B481" s="36" t="s">
        <v>408</v>
      </c>
      <c r="C481" s="69"/>
      <c r="D481" s="30" t="s">
        <v>367</v>
      </c>
      <c r="E481" s="30" t="s">
        <v>369</v>
      </c>
      <c r="F481" s="56" t="s">
        <v>508</v>
      </c>
      <c r="G481" s="19">
        <v>612</v>
      </c>
      <c r="H481" s="30">
        <v>2</v>
      </c>
      <c r="I481" s="94">
        <v>20</v>
      </c>
      <c r="J481" s="94"/>
      <c r="K481" s="33">
        <f t="shared" si="55"/>
        <v>20</v>
      </c>
      <c r="L481" s="127"/>
      <c r="M481" s="33">
        <f t="shared" si="50"/>
        <v>20</v>
      </c>
      <c r="N481" s="70"/>
      <c r="O481" s="77">
        <f t="shared" si="54"/>
        <v>20</v>
      </c>
      <c r="P481" s="70"/>
      <c r="Q481" s="263">
        <f t="shared" si="53"/>
        <v>20</v>
      </c>
      <c r="R481" s="263">
        <v>0</v>
      </c>
      <c r="S481" s="263">
        <f t="shared" si="56"/>
        <v>20</v>
      </c>
    </row>
    <row r="482" spans="2:19" ht="25.5">
      <c r="B482" s="36" t="s">
        <v>513</v>
      </c>
      <c r="C482" s="63"/>
      <c r="D482" s="30" t="s">
        <v>367</v>
      </c>
      <c r="E482" s="30" t="s">
        <v>369</v>
      </c>
      <c r="F482" s="56" t="s">
        <v>514</v>
      </c>
      <c r="G482" s="19"/>
      <c r="H482" s="30"/>
      <c r="I482" s="94">
        <f>I483</f>
        <v>67</v>
      </c>
      <c r="J482" s="94"/>
      <c r="K482" s="33">
        <f t="shared" si="55"/>
        <v>67</v>
      </c>
      <c r="L482" s="127"/>
      <c r="M482" s="33">
        <f t="shared" si="50"/>
        <v>67</v>
      </c>
      <c r="N482" s="70"/>
      <c r="O482" s="77">
        <f t="shared" si="54"/>
        <v>67</v>
      </c>
      <c r="P482" s="70"/>
      <c r="Q482" s="263">
        <f t="shared" si="53"/>
        <v>67</v>
      </c>
      <c r="R482" s="263">
        <f>R483</f>
        <v>-3</v>
      </c>
      <c r="S482" s="263">
        <f t="shared" si="56"/>
        <v>64</v>
      </c>
    </row>
    <row r="483" spans="2:19" ht="25.5">
      <c r="B483" s="36" t="s">
        <v>515</v>
      </c>
      <c r="C483" s="63"/>
      <c r="D483" s="30" t="s">
        <v>367</v>
      </c>
      <c r="E483" s="30" t="s">
        <v>369</v>
      </c>
      <c r="F483" s="56" t="s">
        <v>516</v>
      </c>
      <c r="G483" s="19"/>
      <c r="H483" s="30"/>
      <c r="I483" s="94">
        <f>I484</f>
        <v>67</v>
      </c>
      <c r="J483" s="94"/>
      <c r="K483" s="33">
        <f t="shared" si="55"/>
        <v>67</v>
      </c>
      <c r="L483" s="127"/>
      <c r="M483" s="33">
        <f t="shared" si="50"/>
        <v>67</v>
      </c>
      <c r="N483" s="70"/>
      <c r="O483" s="77">
        <f t="shared" si="54"/>
        <v>67</v>
      </c>
      <c r="P483" s="70"/>
      <c r="Q483" s="263">
        <f t="shared" si="53"/>
        <v>67</v>
      </c>
      <c r="R483" s="263">
        <f>R484</f>
        <v>-3</v>
      </c>
      <c r="S483" s="263">
        <f t="shared" si="56"/>
        <v>64</v>
      </c>
    </row>
    <row r="484" spans="2:19" ht="12.75">
      <c r="B484" s="36" t="s">
        <v>494</v>
      </c>
      <c r="C484" s="63"/>
      <c r="D484" s="30" t="s">
        <v>367</v>
      </c>
      <c r="E484" s="30" t="s">
        <v>369</v>
      </c>
      <c r="F484" s="56" t="s">
        <v>516</v>
      </c>
      <c r="G484" s="30" t="s">
        <v>495</v>
      </c>
      <c r="H484" s="30"/>
      <c r="I484" s="94">
        <f>I485</f>
        <v>67</v>
      </c>
      <c r="J484" s="94"/>
      <c r="K484" s="33">
        <f t="shared" si="55"/>
        <v>67</v>
      </c>
      <c r="L484" s="127"/>
      <c r="M484" s="33">
        <f t="shared" si="50"/>
        <v>67</v>
      </c>
      <c r="N484" s="70"/>
      <c r="O484" s="77">
        <f t="shared" si="54"/>
        <v>67</v>
      </c>
      <c r="P484" s="70"/>
      <c r="Q484" s="263">
        <f t="shared" si="53"/>
        <v>67</v>
      </c>
      <c r="R484" s="263">
        <f>R485</f>
        <v>-3</v>
      </c>
      <c r="S484" s="263">
        <f t="shared" si="56"/>
        <v>64</v>
      </c>
    </row>
    <row r="485" spans="2:19" ht="12.75">
      <c r="B485" s="36" t="s">
        <v>629</v>
      </c>
      <c r="C485" s="63"/>
      <c r="D485" s="30" t="s">
        <v>367</v>
      </c>
      <c r="E485" s="30" t="s">
        <v>369</v>
      </c>
      <c r="F485" s="56" t="s">
        <v>516</v>
      </c>
      <c r="G485" s="19">
        <v>612</v>
      </c>
      <c r="H485" s="30"/>
      <c r="I485" s="94">
        <f>I486</f>
        <v>67</v>
      </c>
      <c r="J485" s="94"/>
      <c r="K485" s="33">
        <f t="shared" si="55"/>
        <v>67</v>
      </c>
      <c r="L485" s="127"/>
      <c r="M485" s="33">
        <f aca="true" t="shared" si="57" ref="M485:M560">K485+L485</f>
        <v>67</v>
      </c>
      <c r="N485" s="70"/>
      <c r="O485" s="77">
        <f t="shared" si="54"/>
        <v>67</v>
      </c>
      <c r="P485" s="70"/>
      <c r="Q485" s="263">
        <f t="shared" si="53"/>
        <v>67</v>
      </c>
      <c r="R485" s="263">
        <f>R486</f>
        <v>-3</v>
      </c>
      <c r="S485" s="263">
        <f t="shared" si="56"/>
        <v>64</v>
      </c>
    </row>
    <row r="486" spans="2:19" ht="12.75">
      <c r="B486" s="36" t="s">
        <v>408</v>
      </c>
      <c r="C486" s="69"/>
      <c r="D486" s="30" t="s">
        <v>367</v>
      </c>
      <c r="E486" s="30" t="s">
        <v>369</v>
      </c>
      <c r="F486" s="56" t="s">
        <v>516</v>
      </c>
      <c r="G486" s="19">
        <v>612</v>
      </c>
      <c r="H486" s="30">
        <v>2</v>
      </c>
      <c r="I486" s="94">
        <v>67</v>
      </c>
      <c r="J486" s="94"/>
      <c r="K486" s="33">
        <f t="shared" si="55"/>
        <v>67</v>
      </c>
      <c r="L486" s="127"/>
      <c r="M486" s="33">
        <f t="shared" si="57"/>
        <v>67</v>
      </c>
      <c r="N486" s="70"/>
      <c r="O486" s="77">
        <f t="shared" si="54"/>
        <v>67</v>
      </c>
      <c r="P486" s="70"/>
      <c r="Q486" s="263">
        <f t="shared" si="53"/>
        <v>67</v>
      </c>
      <c r="R486" s="263">
        <v>-3</v>
      </c>
      <c r="S486" s="263">
        <f t="shared" si="56"/>
        <v>64</v>
      </c>
    </row>
    <row r="487" spans="2:19" ht="25.5" hidden="1">
      <c r="B487" s="36" t="s">
        <v>517</v>
      </c>
      <c r="C487" s="63"/>
      <c r="D487" s="30" t="s">
        <v>367</v>
      </c>
      <c r="E487" s="30" t="s">
        <v>369</v>
      </c>
      <c r="F487" s="56" t="s">
        <v>518</v>
      </c>
      <c r="G487" s="19"/>
      <c r="H487" s="30"/>
      <c r="I487" s="94">
        <f>I488</f>
        <v>560.8</v>
      </c>
      <c r="J487" s="94"/>
      <c r="K487" s="33">
        <f t="shared" si="55"/>
        <v>560.8</v>
      </c>
      <c r="L487" s="127"/>
      <c r="M487" s="33">
        <f t="shared" si="57"/>
        <v>560.8</v>
      </c>
      <c r="N487" s="70">
        <f>N488</f>
        <v>-80.4</v>
      </c>
      <c r="O487" s="77">
        <f t="shared" si="54"/>
        <v>480.4</v>
      </c>
      <c r="P487" s="70">
        <f>P488</f>
        <v>-116.6</v>
      </c>
      <c r="Q487" s="263">
        <f t="shared" si="53"/>
        <v>363.79999999999995</v>
      </c>
      <c r="R487" s="263">
        <f>R488</f>
        <v>-363.8</v>
      </c>
      <c r="S487" s="263">
        <f t="shared" si="56"/>
        <v>0</v>
      </c>
    </row>
    <row r="488" spans="2:19" ht="38.25" hidden="1">
      <c r="B488" s="36" t="s">
        <v>617</v>
      </c>
      <c r="C488" s="71"/>
      <c r="D488" s="30" t="s">
        <v>367</v>
      </c>
      <c r="E488" s="30" t="s">
        <v>369</v>
      </c>
      <c r="F488" s="56" t="s">
        <v>530</v>
      </c>
      <c r="G488" s="19"/>
      <c r="H488" s="30"/>
      <c r="I488" s="94">
        <f>I489</f>
        <v>560.8</v>
      </c>
      <c r="J488" s="94"/>
      <c r="K488" s="33">
        <f t="shared" si="55"/>
        <v>560.8</v>
      </c>
      <c r="L488" s="127"/>
      <c r="M488" s="33">
        <f t="shared" si="57"/>
        <v>560.8</v>
      </c>
      <c r="N488" s="70">
        <f>N489</f>
        <v>-80.4</v>
      </c>
      <c r="O488" s="77">
        <f t="shared" si="54"/>
        <v>480.4</v>
      </c>
      <c r="P488" s="70">
        <f>P489</f>
        <v>-116.6</v>
      </c>
      <c r="Q488" s="263">
        <f t="shared" si="53"/>
        <v>363.79999999999995</v>
      </c>
      <c r="R488" s="263">
        <f>R489</f>
        <v>-363.8</v>
      </c>
      <c r="S488" s="263">
        <f t="shared" si="56"/>
        <v>0</v>
      </c>
    </row>
    <row r="489" spans="2:19" ht="12.75" hidden="1">
      <c r="B489" s="36" t="s">
        <v>494</v>
      </c>
      <c r="C489" s="63"/>
      <c r="D489" s="30" t="s">
        <v>367</v>
      </c>
      <c r="E489" s="30" t="s">
        <v>369</v>
      </c>
      <c r="F489" s="56" t="s">
        <v>530</v>
      </c>
      <c r="G489" s="30" t="s">
        <v>495</v>
      </c>
      <c r="H489" s="30"/>
      <c r="I489" s="94">
        <f>I490</f>
        <v>560.8</v>
      </c>
      <c r="J489" s="94"/>
      <c r="K489" s="33">
        <f t="shared" si="55"/>
        <v>560.8</v>
      </c>
      <c r="L489" s="127"/>
      <c r="M489" s="33">
        <f t="shared" si="57"/>
        <v>560.8</v>
      </c>
      <c r="N489" s="70">
        <f>N490</f>
        <v>-80.4</v>
      </c>
      <c r="O489" s="77">
        <f t="shared" si="54"/>
        <v>480.4</v>
      </c>
      <c r="P489" s="70">
        <f>P490</f>
        <v>-116.6</v>
      </c>
      <c r="Q489" s="263">
        <f t="shared" si="53"/>
        <v>363.79999999999995</v>
      </c>
      <c r="R489" s="263">
        <f>R490</f>
        <v>-363.8</v>
      </c>
      <c r="S489" s="263">
        <f t="shared" si="56"/>
        <v>0</v>
      </c>
    </row>
    <row r="490" spans="2:19" ht="12.75" hidden="1">
      <c r="B490" s="36" t="s">
        <v>629</v>
      </c>
      <c r="C490" s="63"/>
      <c r="D490" s="30" t="s">
        <v>367</v>
      </c>
      <c r="E490" s="30" t="s">
        <v>369</v>
      </c>
      <c r="F490" s="56" t="s">
        <v>530</v>
      </c>
      <c r="G490" s="19">
        <v>612</v>
      </c>
      <c r="H490" s="30"/>
      <c r="I490" s="94">
        <f>I491</f>
        <v>560.8</v>
      </c>
      <c r="J490" s="94"/>
      <c r="K490" s="33">
        <f t="shared" si="55"/>
        <v>560.8</v>
      </c>
      <c r="L490" s="127"/>
      <c r="M490" s="33">
        <f t="shared" si="57"/>
        <v>560.8</v>
      </c>
      <c r="N490" s="70">
        <f>N491</f>
        <v>-80.4</v>
      </c>
      <c r="O490" s="77">
        <f t="shared" si="54"/>
        <v>480.4</v>
      </c>
      <c r="P490" s="70">
        <f>P491</f>
        <v>-116.6</v>
      </c>
      <c r="Q490" s="263">
        <f aca="true" t="shared" si="58" ref="Q490:Q554">O490+P490</f>
        <v>363.79999999999995</v>
      </c>
      <c r="R490" s="263">
        <f>R491</f>
        <v>-363.8</v>
      </c>
      <c r="S490" s="263">
        <f t="shared" si="56"/>
        <v>0</v>
      </c>
    </row>
    <row r="491" spans="2:19" ht="12.75" hidden="1">
      <c r="B491" s="36" t="s">
        <v>408</v>
      </c>
      <c r="C491" s="69"/>
      <c r="D491" s="30" t="s">
        <v>367</v>
      </c>
      <c r="E491" s="30" t="s">
        <v>369</v>
      </c>
      <c r="F491" s="56" t="s">
        <v>530</v>
      </c>
      <c r="G491" s="19">
        <v>612</v>
      </c>
      <c r="H491" s="30">
        <v>2</v>
      </c>
      <c r="I491" s="94">
        <v>560.8</v>
      </c>
      <c r="J491" s="94"/>
      <c r="K491" s="33">
        <f t="shared" si="55"/>
        <v>560.8</v>
      </c>
      <c r="L491" s="127"/>
      <c r="M491" s="33">
        <f t="shared" si="57"/>
        <v>560.8</v>
      </c>
      <c r="N491" s="70">
        <v>-80.4</v>
      </c>
      <c r="O491" s="77">
        <f t="shared" si="54"/>
        <v>480.4</v>
      </c>
      <c r="P491" s="70">
        <v>-116.6</v>
      </c>
      <c r="Q491" s="263">
        <f t="shared" si="58"/>
        <v>363.79999999999995</v>
      </c>
      <c r="R491" s="263">
        <v>-363.8</v>
      </c>
      <c r="S491" s="263">
        <f t="shared" si="56"/>
        <v>0</v>
      </c>
    </row>
    <row r="492" spans="2:19" ht="12.75">
      <c r="B492" s="36" t="s">
        <v>35</v>
      </c>
      <c r="C492" s="63"/>
      <c r="D492" s="30" t="s">
        <v>367</v>
      </c>
      <c r="E492" s="30" t="s">
        <v>370</v>
      </c>
      <c r="F492" s="30"/>
      <c r="G492" s="30"/>
      <c r="H492" s="30"/>
      <c r="I492" s="94">
        <f>I498+I509+I515+I541+I525+I493+I520+I557</f>
        <v>1375.9</v>
      </c>
      <c r="J492" s="94">
        <f>J493+J498+J509+J515+J520+J541+J556+J525</f>
        <v>-9</v>
      </c>
      <c r="K492" s="33">
        <f t="shared" si="55"/>
        <v>1366.9</v>
      </c>
      <c r="L492" s="127"/>
      <c r="M492" s="33">
        <f t="shared" si="57"/>
        <v>1366.9</v>
      </c>
      <c r="N492" s="70">
        <f>N493+N498+N509+N515+N520+N525+N541+N556</f>
        <v>0</v>
      </c>
      <c r="O492" s="77">
        <f t="shared" si="54"/>
        <v>1366.9</v>
      </c>
      <c r="P492" s="70">
        <f>P493+P498+P509+P515+P520+P525+P541+P556</f>
        <v>31.2</v>
      </c>
      <c r="Q492" s="263">
        <f t="shared" si="58"/>
        <v>1398.1000000000001</v>
      </c>
      <c r="R492" s="263">
        <f>R498+R509+R515+R520+R525+R541+R556</f>
        <v>-44.300000000000004</v>
      </c>
      <c r="S492" s="263">
        <f t="shared" si="56"/>
        <v>1353.8000000000002</v>
      </c>
    </row>
    <row r="493" spans="2:19" ht="12.75" hidden="1">
      <c r="B493" s="43" t="s">
        <v>409</v>
      </c>
      <c r="C493" s="64"/>
      <c r="D493" s="30" t="s">
        <v>367</v>
      </c>
      <c r="E493" s="30" t="s">
        <v>370</v>
      </c>
      <c r="F493" s="56" t="s">
        <v>410</v>
      </c>
      <c r="G493" s="29"/>
      <c r="H493" s="29"/>
      <c r="I493" s="94">
        <f>I494</f>
        <v>81.7</v>
      </c>
      <c r="J493" s="94"/>
      <c r="K493" s="33">
        <f t="shared" si="55"/>
        <v>81.7</v>
      </c>
      <c r="L493" s="127"/>
      <c r="M493" s="33">
        <f t="shared" si="57"/>
        <v>81.7</v>
      </c>
      <c r="N493" s="70">
        <f>N494</f>
        <v>-81.7</v>
      </c>
      <c r="O493" s="77">
        <f t="shared" si="54"/>
        <v>0</v>
      </c>
      <c r="P493" s="70"/>
      <c r="Q493" s="263">
        <f t="shared" si="58"/>
        <v>0</v>
      </c>
      <c r="R493" s="263"/>
      <c r="S493" s="263">
        <f t="shared" si="56"/>
        <v>0</v>
      </c>
    </row>
    <row r="494" spans="2:19" ht="12.75" hidden="1">
      <c r="B494" s="43" t="s">
        <v>657</v>
      </c>
      <c r="C494" s="61"/>
      <c r="D494" s="30" t="s">
        <v>367</v>
      </c>
      <c r="E494" s="30" t="s">
        <v>370</v>
      </c>
      <c r="F494" s="56" t="s">
        <v>531</v>
      </c>
      <c r="G494" s="62"/>
      <c r="H494" s="62"/>
      <c r="I494" s="94">
        <f>I495</f>
        <v>81.7</v>
      </c>
      <c r="J494" s="94"/>
      <c r="K494" s="33">
        <f t="shared" si="55"/>
        <v>81.7</v>
      </c>
      <c r="L494" s="127"/>
      <c r="M494" s="33">
        <f t="shared" si="57"/>
        <v>81.7</v>
      </c>
      <c r="N494" s="70">
        <f>N495</f>
        <v>-81.7</v>
      </c>
      <c r="O494" s="77">
        <f t="shared" si="54"/>
        <v>0</v>
      </c>
      <c r="P494" s="70"/>
      <c r="Q494" s="263">
        <f t="shared" si="58"/>
        <v>0</v>
      </c>
      <c r="R494" s="263"/>
      <c r="S494" s="263">
        <f t="shared" si="56"/>
        <v>0</v>
      </c>
    </row>
    <row r="495" spans="2:19" ht="12.75" hidden="1">
      <c r="B495" s="43" t="s">
        <v>532</v>
      </c>
      <c r="C495" s="61"/>
      <c r="D495" s="30" t="s">
        <v>367</v>
      </c>
      <c r="E495" s="30" t="s">
        <v>370</v>
      </c>
      <c r="F495" s="56" t="s">
        <v>531</v>
      </c>
      <c r="G495" s="62">
        <v>300</v>
      </c>
      <c r="H495" s="62"/>
      <c r="I495" s="94">
        <f>I496</f>
        <v>81.7</v>
      </c>
      <c r="J495" s="94"/>
      <c r="K495" s="33">
        <f t="shared" si="55"/>
        <v>81.7</v>
      </c>
      <c r="L495" s="127"/>
      <c r="M495" s="33">
        <f t="shared" si="57"/>
        <v>81.7</v>
      </c>
      <c r="N495" s="70">
        <f>N496</f>
        <v>-81.7</v>
      </c>
      <c r="O495" s="77">
        <f t="shared" si="54"/>
        <v>0</v>
      </c>
      <c r="P495" s="70"/>
      <c r="Q495" s="263">
        <f t="shared" si="58"/>
        <v>0</v>
      </c>
      <c r="R495" s="263"/>
      <c r="S495" s="263">
        <f t="shared" si="56"/>
        <v>0</v>
      </c>
    </row>
    <row r="496" spans="2:19" ht="12.75" hidden="1">
      <c r="B496" s="43" t="s">
        <v>134</v>
      </c>
      <c r="C496" s="61"/>
      <c r="D496" s="30" t="s">
        <v>367</v>
      </c>
      <c r="E496" s="30" t="s">
        <v>370</v>
      </c>
      <c r="F496" s="56" t="s">
        <v>531</v>
      </c>
      <c r="G496" s="62">
        <v>320</v>
      </c>
      <c r="H496" s="62"/>
      <c r="I496" s="94">
        <f>I497</f>
        <v>81.7</v>
      </c>
      <c r="J496" s="94"/>
      <c r="K496" s="33">
        <f t="shared" si="55"/>
        <v>81.7</v>
      </c>
      <c r="L496" s="127"/>
      <c r="M496" s="33">
        <f t="shared" si="57"/>
        <v>81.7</v>
      </c>
      <c r="N496" s="70">
        <f>N497</f>
        <v>-81.7</v>
      </c>
      <c r="O496" s="77">
        <f t="shared" si="54"/>
        <v>0</v>
      </c>
      <c r="P496" s="70"/>
      <c r="Q496" s="263">
        <f t="shared" si="58"/>
        <v>0</v>
      </c>
      <c r="R496" s="263"/>
      <c r="S496" s="263">
        <f t="shared" si="56"/>
        <v>0</v>
      </c>
    </row>
    <row r="497" spans="2:19" ht="12.75" hidden="1">
      <c r="B497" s="36" t="s">
        <v>382</v>
      </c>
      <c r="C497" s="69"/>
      <c r="D497" s="30" t="s">
        <v>367</v>
      </c>
      <c r="E497" s="30" t="s">
        <v>370</v>
      </c>
      <c r="F497" s="56" t="s">
        <v>531</v>
      </c>
      <c r="G497" s="62">
        <v>320</v>
      </c>
      <c r="H497" s="62">
        <v>3</v>
      </c>
      <c r="I497" s="94">
        <v>81.7</v>
      </c>
      <c r="J497" s="94"/>
      <c r="K497" s="33">
        <f t="shared" si="55"/>
        <v>81.7</v>
      </c>
      <c r="L497" s="127"/>
      <c r="M497" s="33">
        <f t="shared" si="57"/>
        <v>81.7</v>
      </c>
      <c r="N497" s="70">
        <v>-81.7</v>
      </c>
      <c r="O497" s="77">
        <f t="shared" si="54"/>
        <v>0</v>
      </c>
      <c r="P497" s="70"/>
      <c r="Q497" s="263">
        <f t="shared" si="58"/>
        <v>0</v>
      </c>
      <c r="R497" s="263"/>
      <c r="S497" s="263">
        <f t="shared" si="56"/>
        <v>0</v>
      </c>
    </row>
    <row r="498" spans="2:19" ht="25.5">
      <c r="B498" s="36" t="s">
        <v>533</v>
      </c>
      <c r="C498" s="63"/>
      <c r="D498" s="30" t="s">
        <v>367</v>
      </c>
      <c r="E498" s="30" t="s">
        <v>370</v>
      </c>
      <c r="F498" s="62" t="s">
        <v>534</v>
      </c>
      <c r="G498" s="30"/>
      <c r="H498" s="30"/>
      <c r="I498" s="95">
        <f>I499+I504</f>
        <v>7</v>
      </c>
      <c r="J498" s="94"/>
      <c r="K498" s="33">
        <f t="shared" si="55"/>
        <v>7</v>
      </c>
      <c r="L498" s="127"/>
      <c r="M498" s="33">
        <f t="shared" si="57"/>
        <v>7</v>
      </c>
      <c r="N498" s="70"/>
      <c r="O498" s="77">
        <f t="shared" si="54"/>
        <v>7</v>
      </c>
      <c r="P498" s="70"/>
      <c r="Q498" s="263">
        <f t="shared" si="58"/>
        <v>7</v>
      </c>
      <c r="R498" s="263">
        <f>R499+R504</f>
        <v>0</v>
      </c>
      <c r="S498" s="263">
        <f t="shared" si="56"/>
        <v>7</v>
      </c>
    </row>
    <row r="499" spans="2:19" ht="25.5">
      <c r="B499" s="36" t="s">
        <v>535</v>
      </c>
      <c r="C499" s="63"/>
      <c r="D499" s="30" t="s">
        <v>367</v>
      </c>
      <c r="E499" s="30" t="s">
        <v>370</v>
      </c>
      <c r="F499" s="62" t="s">
        <v>536</v>
      </c>
      <c r="G499" s="30"/>
      <c r="H499" s="30"/>
      <c r="I499" s="95">
        <f>I500</f>
        <v>1</v>
      </c>
      <c r="J499" s="94"/>
      <c r="K499" s="33">
        <f t="shared" si="55"/>
        <v>1</v>
      </c>
      <c r="L499" s="127"/>
      <c r="M499" s="33">
        <f t="shared" si="57"/>
        <v>1</v>
      </c>
      <c r="N499" s="70"/>
      <c r="O499" s="77">
        <f t="shared" si="54"/>
        <v>1</v>
      </c>
      <c r="P499" s="70"/>
      <c r="Q499" s="263">
        <f t="shared" si="58"/>
        <v>1</v>
      </c>
      <c r="R499" s="263">
        <f>R500</f>
        <v>0</v>
      </c>
      <c r="S499" s="263">
        <f t="shared" si="56"/>
        <v>1</v>
      </c>
    </row>
    <row r="500" spans="2:19" ht="38.25">
      <c r="B500" s="36" t="s">
        <v>537</v>
      </c>
      <c r="C500" s="63"/>
      <c r="D500" s="30" t="s">
        <v>367</v>
      </c>
      <c r="E500" s="30" t="s">
        <v>370</v>
      </c>
      <c r="F500" s="62" t="s">
        <v>538</v>
      </c>
      <c r="G500" s="19"/>
      <c r="H500" s="30"/>
      <c r="I500" s="95">
        <f>I501</f>
        <v>1</v>
      </c>
      <c r="J500" s="94"/>
      <c r="K500" s="33">
        <f t="shared" si="55"/>
        <v>1</v>
      </c>
      <c r="L500" s="127"/>
      <c r="M500" s="33">
        <f t="shared" si="57"/>
        <v>1</v>
      </c>
      <c r="N500" s="70"/>
      <c r="O500" s="77">
        <f t="shared" si="54"/>
        <v>1</v>
      </c>
      <c r="P500" s="70"/>
      <c r="Q500" s="263">
        <f t="shared" si="58"/>
        <v>1</v>
      </c>
      <c r="R500" s="263">
        <f>R501</f>
        <v>0</v>
      </c>
      <c r="S500" s="263">
        <f t="shared" si="56"/>
        <v>1</v>
      </c>
    </row>
    <row r="501" spans="2:19" ht="12.75">
      <c r="B501" s="43" t="s">
        <v>419</v>
      </c>
      <c r="C501" s="61"/>
      <c r="D501" s="30" t="s">
        <v>367</v>
      </c>
      <c r="E501" s="30" t="s">
        <v>370</v>
      </c>
      <c r="F501" s="62" t="s">
        <v>538</v>
      </c>
      <c r="G501" s="30" t="s">
        <v>420</v>
      </c>
      <c r="H501" s="30"/>
      <c r="I501" s="95">
        <f>I502</f>
        <v>1</v>
      </c>
      <c r="J501" s="94"/>
      <c r="K501" s="33">
        <f t="shared" si="55"/>
        <v>1</v>
      </c>
      <c r="L501" s="127"/>
      <c r="M501" s="33">
        <f t="shared" si="57"/>
        <v>1</v>
      </c>
      <c r="N501" s="70"/>
      <c r="O501" s="77">
        <f t="shared" si="54"/>
        <v>1</v>
      </c>
      <c r="P501" s="70"/>
      <c r="Q501" s="263">
        <f t="shared" si="58"/>
        <v>1</v>
      </c>
      <c r="R501" s="263">
        <f>R502</f>
        <v>0</v>
      </c>
      <c r="S501" s="263">
        <f t="shared" si="56"/>
        <v>1</v>
      </c>
    </row>
    <row r="502" spans="2:19" ht="12.75">
      <c r="B502" s="43" t="s">
        <v>421</v>
      </c>
      <c r="C502" s="61"/>
      <c r="D502" s="30" t="s">
        <v>367</v>
      </c>
      <c r="E502" s="30" t="s">
        <v>370</v>
      </c>
      <c r="F502" s="62" t="s">
        <v>538</v>
      </c>
      <c r="G502" s="30" t="s">
        <v>422</v>
      </c>
      <c r="H502" s="30"/>
      <c r="I502" s="95">
        <f>I503</f>
        <v>1</v>
      </c>
      <c r="J502" s="94"/>
      <c r="K502" s="33">
        <f t="shared" si="55"/>
        <v>1</v>
      </c>
      <c r="L502" s="127"/>
      <c r="M502" s="33">
        <f t="shared" si="57"/>
        <v>1</v>
      </c>
      <c r="N502" s="70"/>
      <c r="O502" s="77">
        <f t="shared" si="54"/>
        <v>1</v>
      </c>
      <c r="P502" s="70"/>
      <c r="Q502" s="263">
        <f t="shared" si="58"/>
        <v>1</v>
      </c>
      <c r="R502" s="263">
        <f>R503</f>
        <v>0</v>
      </c>
      <c r="S502" s="263">
        <f t="shared" si="56"/>
        <v>1</v>
      </c>
    </row>
    <row r="503" spans="2:19" ht="12.75">
      <c r="B503" s="36" t="s">
        <v>408</v>
      </c>
      <c r="C503" s="63"/>
      <c r="D503" s="30" t="s">
        <v>367</v>
      </c>
      <c r="E503" s="30" t="s">
        <v>370</v>
      </c>
      <c r="F503" s="62" t="s">
        <v>538</v>
      </c>
      <c r="G503" s="30" t="s">
        <v>422</v>
      </c>
      <c r="H503" s="30">
        <v>2</v>
      </c>
      <c r="I503" s="95">
        <v>1</v>
      </c>
      <c r="J503" s="94"/>
      <c r="K503" s="33">
        <f t="shared" si="55"/>
        <v>1</v>
      </c>
      <c r="L503" s="127"/>
      <c r="M503" s="33">
        <f t="shared" si="57"/>
        <v>1</v>
      </c>
      <c r="N503" s="70"/>
      <c r="O503" s="77">
        <f t="shared" si="54"/>
        <v>1</v>
      </c>
      <c r="P503" s="70"/>
      <c r="Q503" s="263">
        <f t="shared" si="58"/>
        <v>1</v>
      </c>
      <c r="R503" s="263">
        <v>0</v>
      </c>
      <c r="S503" s="263">
        <f t="shared" si="56"/>
        <v>1</v>
      </c>
    </row>
    <row r="504" spans="2:19" ht="25.5">
      <c r="B504" s="36" t="s">
        <v>539</v>
      </c>
      <c r="C504" s="63"/>
      <c r="D504" s="30" t="s">
        <v>367</v>
      </c>
      <c r="E504" s="30" t="s">
        <v>370</v>
      </c>
      <c r="F504" s="62" t="s">
        <v>540</v>
      </c>
      <c r="G504" s="30"/>
      <c r="H504" s="30"/>
      <c r="I504" s="95">
        <f>I505</f>
        <v>6</v>
      </c>
      <c r="J504" s="94"/>
      <c r="K504" s="33">
        <f t="shared" si="55"/>
        <v>6</v>
      </c>
      <c r="L504" s="127"/>
      <c r="M504" s="33">
        <f t="shared" si="57"/>
        <v>6</v>
      </c>
      <c r="N504" s="70"/>
      <c r="O504" s="77">
        <f t="shared" si="54"/>
        <v>6</v>
      </c>
      <c r="P504" s="70"/>
      <c r="Q504" s="263">
        <f t="shared" si="58"/>
        <v>6</v>
      </c>
      <c r="R504" s="263">
        <f>R505</f>
        <v>0</v>
      </c>
      <c r="S504" s="263">
        <f t="shared" si="56"/>
        <v>6</v>
      </c>
    </row>
    <row r="505" spans="2:19" ht="25.5">
      <c r="B505" s="36" t="s">
        <v>555</v>
      </c>
      <c r="C505" s="63"/>
      <c r="D505" s="30" t="s">
        <v>367</v>
      </c>
      <c r="E505" s="30" t="s">
        <v>370</v>
      </c>
      <c r="F505" s="62" t="s">
        <v>556</v>
      </c>
      <c r="G505" s="30"/>
      <c r="H505" s="30"/>
      <c r="I505" s="95">
        <f>I506</f>
        <v>6</v>
      </c>
      <c r="J505" s="94"/>
      <c r="K505" s="33">
        <f t="shared" si="55"/>
        <v>6</v>
      </c>
      <c r="L505" s="127"/>
      <c r="M505" s="33">
        <f t="shared" si="57"/>
        <v>6</v>
      </c>
      <c r="N505" s="70"/>
      <c r="O505" s="77">
        <f t="shared" si="54"/>
        <v>6</v>
      </c>
      <c r="P505" s="70"/>
      <c r="Q505" s="263">
        <f t="shared" si="58"/>
        <v>6</v>
      </c>
      <c r="R505" s="263">
        <f>R506</f>
        <v>0</v>
      </c>
      <c r="S505" s="263">
        <f t="shared" si="56"/>
        <v>6</v>
      </c>
    </row>
    <row r="506" spans="2:19" ht="12.75">
      <c r="B506" s="43" t="s">
        <v>419</v>
      </c>
      <c r="C506" s="61"/>
      <c r="D506" s="30" t="s">
        <v>367</v>
      </c>
      <c r="E506" s="30" t="s">
        <v>370</v>
      </c>
      <c r="F506" s="62" t="s">
        <v>556</v>
      </c>
      <c r="G506" s="30" t="s">
        <v>420</v>
      </c>
      <c r="H506" s="30"/>
      <c r="I506" s="95">
        <f>I507</f>
        <v>6</v>
      </c>
      <c r="J506" s="94"/>
      <c r="K506" s="33">
        <f t="shared" si="55"/>
        <v>6</v>
      </c>
      <c r="L506" s="127"/>
      <c r="M506" s="33">
        <f t="shared" si="57"/>
        <v>6</v>
      </c>
      <c r="N506" s="70"/>
      <c r="O506" s="77">
        <f t="shared" si="54"/>
        <v>6</v>
      </c>
      <c r="P506" s="70"/>
      <c r="Q506" s="263">
        <f t="shared" si="58"/>
        <v>6</v>
      </c>
      <c r="R506" s="263">
        <f>R507</f>
        <v>0</v>
      </c>
      <c r="S506" s="263">
        <f t="shared" si="56"/>
        <v>6</v>
      </c>
    </row>
    <row r="507" spans="2:19" ht="12.75">
      <c r="B507" s="43" t="s">
        <v>421</v>
      </c>
      <c r="C507" s="61"/>
      <c r="D507" s="30" t="s">
        <v>367</v>
      </c>
      <c r="E507" s="30" t="s">
        <v>370</v>
      </c>
      <c r="F507" s="62" t="s">
        <v>556</v>
      </c>
      <c r="G507" s="30" t="s">
        <v>422</v>
      </c>
      <c r="H507" s="30"/>
      <c r="I507" s="95">
        <f>I508</f>
        <v>6</v>
      </c>
      <c r="J507" s="94"/>
      <c r="K507" s="33">
        <f t="shared" si="55"/>
        <v>6</v>
      </c>
      <c r="L507" s="127"/>
      <c r="M507" s="33">
        <f t="shared" si="57"/>
        <v>6</v>
      </c>
      <c r="N507" s="70"/>
      <c r="O507" s="77">
        <f t="shared" si="54"/>
        <v>6</v>
      </c>
      <c r="P507" s="70"/>
      <c r="Q507" s="263">
        <f t="shared" si="58"/>
        <v>6</v>
      </c>
      <c r="R507" s="263">
        <f>R508</f>
        <v>0</v>
      </c>
      <c r="S507" s="263">
        <f t="shared" si="56"/>
        <v>6</v>
      </c>
    </row>
    <row r="508" spans="2:19" ht="12.75">
      <c r="B508" s="36" t="s">
        <v>408</v>
      </c>
      <c r="C508" s="63"/>
      <c r="D508" s="30" t="s">
        <v>367</v>
      </c>
      <c r="E508" s="30" t="s">
        <v>370</v>
      </c>
      <c r="F508" s="62" t="s">
        <v>556</v>
      </c>
      <c r="G508" s="30" t="s">
        <v>422</v>
      </c>
      <c r="H508" s="30">
        <v>2</v>
      </c>
      <c r="I508" s="95">
        <v>6</v>
      </c>
      <c r="J508" s="94"/>
      <c r="K508" s="33">
        <f t="shared" si="55"/>
        <v>6</v>
      </c>
      <c r="L508" s="127"/>
      <c r="M508" s="33">
        <f t="shared" si="57"/>
        <v>6</v>
      </c>
      <c r="N508" s="70"/>
      <c r="O508" s="77">
        <f aca="true" t="shared" si="59" ref="O508:O575">M508+N508</f>
        <v>6</v>
      </c>
      <c r="P508" s="70"/>
      <c r="Q508" s="263">
        <f t="shared" si="58"/>
        <v>6</v>
      </c>
      <c r="R508" s="263">
        <v>0</v>
      </c>
      <c r="S508" s="263">
        <f t="shared" si="56"/>
        <v>6</v>
      </c>
    </row>
    <row r="509" spans="2:19" ht="25.5">
      <c r="B509" s="36" t="s">
        <v>29</v>
      </c>
      <c r="C509" s="63"/>
      <c r="D509" s="30" t="s">
        <v>367</v>
      </c>
      <c r="E509" s="30" t="s">
        <v>370</v>
      </c>
      <c r="F509" s="62" t="s">
        <v>557</v>
      </c>
      <c r="G509" s="30"/>
      <c r="H509" s="30"/>
      <c r="I509" s="95">
        <f>I510</f>
        <v>6</v>
      </c>
      <c r="J509" s="94"/>
      <c r="K509" s="33">
        <f t="shared" si="55"/>
        <v>6</v>
      </c>
      <c r="L509" s="127"/>
      <c r="M509" s="33">
        <f t="shared" si="57"/>
        <v>6</v>
      </c>
      <c r="N509" s="70"/>
      <c r="O509" s="77">
        <f t="shared" si="59"/>
        <v>6</v>
      </c>
      <c r="P509" s="70"/>
      <c r="Q509" s="263">
        <f t="shared" si="58"/>
        <v>6</v>
      </c>
      <c r="R509" s="263">
        <f>R510</f>
        <v>0</v>
      </c>
      <c r="S509" s="263">
        <f t="shared" si="56"/>
        <v>6</v>
      </c>
    </row>
    <row r="510" spans="2:19" ht="38.25">
      <c r="B510" s="36" t="s">
        <v>619</v>
      </c>
      <c r="C510" s="71"/>
      <c r="D510" s="30" t="s">
        <v>367</v>
      </c>
      <c r="E510" s="30" t="s">
        <v>370</v>
      </c>
      <c r="F510" s="62" t="s">
        <v>568</v>
      </c>
      <c r="G510" s="30"/>
      <c r="H510" s="30"/>
      <c r="I510" s="95">
        <f>I511</f>
        <v>6</v>
      </c>
      <c r="J510" s="94"/>
      <c r="K510" s="33">
        <f t="shared" si="55"/>
        <v>6</v>
      </c>
      <c r="L510" s="127"/>
      <c r="M510" s="33">
        <f t="shared" si="57"/>
        <v>6</v>
      </c>
      <c r="N510" s="70"/>
      <c r="O510" s="77">
        <f t="shared" si="59"/>
        <v>6</v>
      </c>
      <c r="P510" s="70"/>
      <c r="Q510" s="263">
        <f t="shared" si="58"/>
        <v>6</v>
      </c>
      <c r="R510" s="263">
        <f>R511</f>
        <v>0</v>
      </c>
      <c r="S510" s="263">
        <f t="shared" si="56"/>
        <v>6</v>
      </c>
    </row>
    <row r="511" spans="2:19" ht="38.25">
      <c r="B511" s="36" t="s">
        <v>620</v>
      </c>
      <c r="C511" s="71"/>
      <c r="D511" s="30" t="s">
        <v>367</v>
      </c>
      <c r="E511" s="30" t="s">
        <v>370</v>
      </c>
      <c r="F511" s="72" t="s">
        <v>570</v>
      </c>
      <c r="G511" s="30"/>
      <c r="H511" s="30"/>
      <c r="I511" s="95">
        <f>I512</f>
        <v>6</v>
      </c>
      <c r="J511" s="94"/>
      <c r="K511" s="33">
        <f t="shared" si="55"/>
        <v>6</v>
      </c>
      <c r="L511" s="127"/>
      <c r="M511" s="33">
        <f t="shared" si="57"/>
        <v>6</v>
      </c>
      <c r="N511" s="70"/>
      <c r="O511" s="77">
        <f t="shared" si="59"/>
        <v>6</v>
      </c>
      <c r="P511" s="70"/>
      <c r="Q511" s="263">
        <f t="shared" si="58"/>
        <v>6</v>
      </c>
      <c r="R511" s="263">
        <f>R512</f>
        <v>0</v>
      </c>
      <c r="S511" s="263">
        <f t="shared" si="56"/>
        <v>6</v>
      </c>
    </row>
    <row r="512" spans="2:19" ht="12.75">
      <c r="B512" s="43" t="s">
        <v>419</v>
      </c>
      <c r="C512" s="61"/>
      <c r="D512" s="30" t="s">
        <v>367</v>
      </c>
      <c r="E512" s="30" t="s">
        <v>370</v>
      </c>
      <c r="F512" s="72" t="s">
        <v>570</v>
      </c>
      <c r="G512" s="30" t="s">
        <v>420</v>
      </c>
      <c r="H512" s="30"/>
      <c r="I512" s="95">
        <f>I513</f>
        <v>6</v>
      </c>
      <c r="J512" s="94"/>
      <c r="K512" s="33">
        <f t="shared" si="55"/>
        <v>6</v>
      </c>
      <c r="L512" s="127"/>
      <c r="M512" s="33">
        <f t="shared" si="57"/>
        <v>6</v>
      </c>
      <c r="N512" s="70"/>
      <c r="O512" s="77">
        <f t="shared" si="59"/>
        <v>6</v>
      </c>
      <c r="P512" s="70"/>
      <c r="Q512" s="263">
        <f t="shared" si="58"/>
        <v>6</v>
      </c>
      <c r="R512" s="263">
        <f>R513</f>
        <v>0</v>
      </c>
      <c r="S512" s="263">
        <f t="shared" si="56"/>
        <v>6</v>
      </c>
    </row>
    <row r="513" spans="2:19" ht="12.75">
      <c r="B513" s="43" t="s">
        <v>421</v>
      </c>
      <c r="C513" s="61"/>
      <c r="D513" s="30" t="s">
        <v>367</v>
      </c>
      <c r="E513" s="30" t="s">
        <v>370</v>
      </c>
      <c r="F513" s="72" t="s">
        <v>570</v>
      </c>
      <c r="G513" s="30" t="s">
        <v>422</v>
      </c>
      <c r="H513" s="30"/>
      <c r="I513" s="95">
        <f>I514</f>
        <v>6</v>
      </c>
      <c r="J513" s="94"/>
      <c r="K513" s="33">
        <f t="shared" si="55"/>
        <v>6</v>
      </c>
      <c r="L513" s="127"/>
      <c r="M513" s="33">
        <f t="shared" si="57"/>
        <v>6</v>
      </c>
      <c r="N513" s="70"/>
      <c r="O513" s="77">
        <f t="shared" si="59"/>
        <v>6</v>
      </c>
      <c r="P513" s="70"/>
      <c r="Q513" s="263">
        <f t="shared" si="58"/>
        <v>6</v>
      </c>
      <c r="R513" s="263">
        <f>R514</f>
        <v>0</v>
      </c>
      <c r="S513" s="263">
        <f t="shared" si="56"/>
        <v>6</v>
      </c>
    </row>
    <row r="514" spans="2:19" ht="12.75">
      <c r="B514" s="36" t="s">
        <v>408</v>
      </c>
      <c r="C514" s="63"/>
      <c r="D514" s="30" t="s">
        <v>367</v>
      </c>
      <c r="E514" s="30" t="s">
        <v>370</v>
      </c>
      <c r="F514" s="72" t="s">
        <v>570</v>
      </c>
      <c r="G514" s="30" t="s">
        <v>422</v>
      </c>
      <c r="H514" s="30">
        <v>2</v>
      </c>
      <c r="I514" s="95">
        <v>6</v>
      </c>
      <c r="J514" s="94"/>
      <c r="K514" s="33">
        <f t="shared" si="55"/>
        <v>6</v>
      </c>
      <c r="L514" s="127"/>
      <c r="M514" s="33">
        <f t="shared" si="57"/>
        <v>6</v>
      </c>
      <c r="N514" s="70"/>
      <c r="O514" s="77">
        <f t="shared" si="59"/>
        <v>6</v>
      </c>
      <c r="P514" s="70"/>
      <c r="Q514" s="263">
        <f t="shared" si="58"/>
        <v>6</v>
      </c>
      <c r="R514" s="263">
        <v>0</v>
      </c>
      <c r="S514" s="263">
        <f t="shared" si="56"/>
        <v>6</v>
      </c>
    </row>
    <row r="515" spans="2:19" ht="12.75">
      <c r="B515" s="36" t="s">
        <v>571</v>
      </c>
      <c r="C515" s="63"/>
      <c r="D515" s="30" t="s">
        <v>367</v>
      </c>
      <c r="E515" s="30" t="s">
        <v>370</v>
      </c>
      <c r="F515" s="62" t="s">
        <v>572</v>
      </c>
      <c r="G515" s="62"/>
      <c r="H515" s="62"/>
      <c r="I515" s="94">
        <f>I516</f>
        <v>73</v>
      </c>
      <c r="J515" s="94"/>
      <c r="K515" s="33">
        <f t="shared" si="55"/>
        <v>73</v>
      </c>
      <c r="L515" s="127"/>
      <c r="M515" s="33">
        <f t="shared" si="57"/>
        <v>73</v>
      </c>
      <c r="N515" s="70"/>
      <c r="O515" s="77">
        <f t="shared" si="59"/>
        <v>73</v>
      </c>
      <c r="P515" s="70"/>
      <c r="Q515" s="263">
        <f t="shared" si="58"/>
        <v>73</v>
      </c>
      <c r="R515" s="263">
        <f>R516</f>
        <v>-16.5</v>
      </c>
      <c r="S515" s="263">
        <f t="shared" si="56"/>
        <v>56.5</v>
      </c>
    </row>
    <row r="516" spans="2:19" ht="25.5">
      <c r="B516" s="36" t="s">
        <v>573</v>
      </c>
      <c r="C516" s="63"/>
      <c r="D516" s="30" t="s">
        <v>367</v>
      </c>
      <c r="E516" s="30" t="s">
        <v>370</v>
      </c>
      <c r="F516" s="62" t="s">
        <v>574</v>
      </c>
      <c r="G516" s="62"/>
      <c r="H516" s="62"/>
      <c r="I516" s="94">
        <f>I517</f>
        <v>73</v>
      </c>
      <c r="J516" s="94"/>
      <c r="K516" s="33">
        <f t="shared" si="55"/>
        <v>73</v>
      </c>
      <c r="L516" s="127"/>
      <c r="M516" s="33">
        <f t="shared" si="57"/>
        <v>73</v>
      </c>
      <c r="N516" s="70"/>
      <c r="O516" s="77">
        <f t="shared" si="59"/>
        <v>73</v>
      </c>
      <c r="P516" s="70"/>
      <c r="Q516" s="263">
        <f t="shared" si="58"/>
        <v>73</v>
      </c>
      <c r="R516" s="263">
        <f>R517</f>
        <v>-16.5</v>
      </c>
      <c r="S516" s="263">
        <f t="shared" si="56"/>
        <v>56.5</v>
      </c>
    </row>
    <row r="517" spans="2:19" ht="12.75">
      <c r="B517" s="43" t="s">
        <v>419</v>
      </c>
      <c r="C517" s="61"/>
      <c r="D517" s="30" t="s">
        <v>367</v>
      </c>
      <c r="E517" s="30" t="s">
        <v>370</v>
      </c>
      <c r="F517" s="62" t="s">
        <v>574</v>
      </c>
      <c r="G517" s="30" t="s">
        <v>420</v>
      </c>
      <c r="H517" s="30"/>
      <c r="I517" s="94">
        <f>I518</f>
        <v>73</v>
      </c>
      <c r="J517" s="94"/>
      <c r="K517" s="33">
        <f t="shared" si="55"/>
        <v>73</v>
      </c>
      <c r="L517" s="127"/>
      <c r="M517" s="33">
        <f t="shared" si="57"/>
        <v>73</v>
      </c>
      <c r="N517" s="70"/>
      <c r="O517" s="77">
        <f t="shared" si="59"/>
        <v>73</v>
      </c>
      <c r="P517" s="70"/>
      <c r="Q517" s="263">
        <f t="shared" si="58"/>
        <v>73</v>
      </c>
      <c r="R517" s="263">
        <f>R518</f>
        <v>-16.5</v>
      </c>
      <c r="S517" s="263">
        <f t="shared" si="56"/>
        <v>56.5</v>
      </c>
    </row>
    <row r="518" spans="2:19" ht="12.75">
      <c r="B518" s="43" t="s">
        <v>421</v>
      </c>
      <c r="C518" s="61"/>
      <c r="D518" s="30" t="s">
        <v>367</v>
      </c>
      <c r="E518" s="30" t="s">
        <v>370</v>
      </c>
      <c r="F518" s="62" t="s">
        <v>574</v>
      </c>
      <c r="G518" s="30" t="s">
        <v>422</v>
      </c>
      <c r="H518" s="30"/>
      <c r="I518" s="94">
        <f>I519</f>
        <v>73</v>
      </c>
      <c r="J518" s="94"/>
      <c r="K518" s="33">
        <f aca="true" t="shared" si="60" ref="K518:K598">I518+J518</f>
        <v>73</v>
      </c>
      <c r="L518" s="127"/>
      <c r="M518" s="33">
        <f t="shared" si="57"/>
        <v>73</v>
      </c>
      <c r="N518" s="70"/>
      <c r="O518" s="77">
        <f t="shared" si="59"/>
        <v>73</v>
      </c>
      <c r="P518" s="70"/>
      <c r="Q518" s="263">
        <f t="shared" si="58"/>
        <v>73</v>
      </c>
      <c r="R518" s="263">
        <f>R519</f>
        <v>-16.5</v>
      </c>
      <c r="S518" s="263">
        <f t="shared" si="56"/>
        <v>56.5</v>
      </c>
    </row>
    <row r="519" spans="2:19" ht="12.75">
      <c r="B519" s="36" t="s">
        <v>408</v>
      </c>
      <c r="C519" s="63"/>
      <c r="D519" s="30" t="s">
        <v>367</v>
      </c>
      <c r="E519" s="30" t="s">
        <v>370</v>
      </c>
      <c r="F519" s="62" t="s">
        <v>574</v>
      </c>
      <c r="G519" s="30" t="s">
        <v>422</v>
      </c>
      <c r="H519" s="30">
        <v>2</v>
      </c>
      <c r="I519" s="94">
        <v>73</v>
      </c>
      <c r="J519" s="94"/>
      <c r="K519" s="33">
        <f t="shared" si="60"/>
        <v>73</v>
      </c>
      <c r="L519" s="127"/>
      <c r="M519" s="33">
        <f t="shared" si="57"/>
        <v>73</v>
      </c>
      <c r="N519" s="70"/>
      <c r="O519" s="77">
        <f t="shared" si="59"/>
        <v>73</v>
      </c>
      <c r="P519" s="70"/>
      <c r="Q519" s="263">
        <f t="shared" si="58"/>
        <v>73</v>
      </c>
      <c r="R519" s="263">
        <v>-16.5</v>
      </c>
      <c r="S519" s="263">
        <f t="shared" si="56"/>
        <v>56.5</v>
      </c>
    </row>
    <row r="520" spans="2:19" ht="25.5">
      <c r="B520" s="36" t="s">
        <v>575</v>
      </c>
      <c r="C520" s="63"/>
      <c r="D520" s="30" t="s">
        <v>367</v>
      </c>
      <c r="E520" s="30" t="s">
        <v>370</v>
      </c>
      <c r="F520" s="30" t="s">
        <v>576</v>
      </c>
      <c r="G520" s="30"/>
      <c r="H520" s="30"/>
      <c r="I520" s="94">
        <f>I521</f>
        <v>1</v>
      </c>
      <c r="J520" s="94"/>
      <c r="K520" s="33">
        <f t="shared" si="60"/>
        <v>1</v>
      </c>
      <c r="L520" s="127"/>
      <c r="M520" s="33">
        <f t="shared" si="57"/>
        <v>1</v>
      </c>
      <c r="N520" s="70"/>
      <c r="O520" s="77">
        <f t="shared" si="59"/>
        <v>1</v>
      </c>
      <c r="P520" s="70"/>
      <c r="Q520" s="263">
        <f t="shared" si="58"/>
        <v>1</v>
      </c>
      <c r="R520" s="263">
        <f>R521</f>
        <v>0</v>
      </c>
      <c r="S520" s="263">
        <f t="shared" si="56"/>
        <v>1</v>
      </c>
    </row>
    <row r="521" spans="2:19" ht="25.5">
      <c r="B521" s="36" t="s">
        <v>577</v>
      </c>
      <c r="C521" s="63"/>
      <c r="D521" s="30" t="s">
        <v>367</v>
      </c>
      <c r="E521" s="30" t="s">
        <v>370</v>
      </c>
      <c r="F521" s="30" t="s">
        <v>578</v>
      </c>
      <c r="G521" s="30"/>
      <c r="H521" s="30"/>
      <c r="I521" s="94">
        <f>I522</f>
        <v>1</v>
      </c>
      <c r="J521" s="94"/>
      <c r="K521" s="33">
        <f t="shared" si="60"/>
        <v>1</v>
      </c>
      <c r="L521" s="127"/>
      <c r="M521" s="33">
        <f t="shared" si="57"/>
        <v>1</v>
      </c>
      <c r="N521" s="70"/>
      <c r="O521" s="77">
        <f t="shared" si="59"/>
        <v>1</v>
      </c>
      <c r="P521" s="70"/>
      <c r="Q521" s="263">
        <f t="shared" si="58"/>
        <v>1</v>
      </c>
      <c r="R521" s="263">
        <f>R522</f>
        <v>0</v>
      </c>
      <c r="S521" s="263">
        <f t="shared" si="56"/>
        <v>1</v>
      </c>
    </row>
    <row r="522" spans="2:19" ht="12.75">
      <c r="B522" s="43" t="s">
        <v>419</v>
      </c>
      <c r="C522" s="61"/>
      <c r="D522" s="30" t="s">
        <v>367</v>
      </c>
      <c r="E522" s="30" t="s">
        <v>370</v>
      </c>
      <c r="F522" s="30" t="s">
        <v>578</v>
      </c>
      <c r="G522" s="30" t="s">
        <v>420</v>
      </c>
      <c r="H522" s="30"/>
      <c r="I522" s="94">
        <f>I523</f>
        <v>1</v>
      </c>
      <c r="J522" s="94"/>
      <c r="K522" s="33">
        <f t="shared" si="60"/>
        <v>1</v>
      </c>
      <c r="L522" s="127"/>
      <c r="M522" s="33">
        <f t="shared" si="57"/>
        <v>1</v>
      </c>
      <c r="N522" s="70"/>
      <c r="O522" s="77">
        <f t="shared" si="59"/>
        <v>1</v>
      </c>
      <c r="P522" s="70"/>
      <c r="Q522" s="263">
        <f t="shared" si="58"/>
        <v>1</v>
      </c>
      <c r="R522" s="263">
        <f>R523</f>
        <v>0</v>
      </c>
      <c r="S522" s="263">
        <f t="shared" si="56"/>
        <v>1</v>
      </c>
    </row>
    <row r="523" spans="2:19" ht="12.75">
      <c r="B523" s="43" t="s">
        <v>421</v>
      </c>
      <c r="C523" s="61"/>
      <c r="D523" s="30" t="s">
        <v>367</v>
      </c>
      <c r="E523" s="30" t="s">
        <v>370</v>
      </c>
      <c r="F523" s="30" t="s">
        <v>578</v>
      </c>
      <c r="G523" s="30" t="s">
        <v>422</v>
      </c>
      <c r="H523" s="30"/>
      <c r="I523" s="94">
        <f>I524</f>
        <v>1</v>
      </c>
      <c r="J523" s="94"/>
      <c r="K523" s="33">
        <f t="shared" si="60"/>
        <v>1</v>
      </c>
      <c r="L523" s="127"/>
      <c r="M523" s="33">
        <f t="shared" si="57"/>
        <v>1</v>
      </c>
      <c r="N523" s="70"/>
      <c r="O523" s="77">
        <f t="shared" si="59"/>
        <v>1</v>
      </c>
      <c r="P523" s="70"/>
      <c r="Q523" s="263">
        <f t="shared" si="58"/>
        <v>1</v>
      </c>
      <c r="R523" s="263">
        <f>R524</f>
        <v>0</v>
      </c>
      <c r="S523" s="263">
        <f t="shared" si="56"/>
        <v>1</v>
      </c>
    </row>
    <row r="524" spans="2:19" ht="12.75">
      <c r="B524" s="36" t="s">
        <v>408</v>
      </c>
      <c r="C524" s="63"/>
      <c r="D524" s="30" t="s">
        <v>367</v>
      </c>
      <c r="E524" s="30" t="s">
        <v>370</v>
      </c>
      <c r="F524" s="30" t="s">
        <v>578</v>
      </c>
      <c r="G524" s="30" t="s">
        <v>422</v>
      </c>
      <c r="H524" s="30">
        <v>2</v>
      </c>
      <c r="I524" s="94">
        <v>1</v>
      </c>
      <c r="J524" s="94"/>
      <c r="K524" s="33">
        <f t="shared" si="60"/>
        <v>1</v>
      </c>
      <c r="L524" s="127"/>
      <c r="M524" s="33">
        <f t="shared" si="57"/>
        <v>1</v>
      </c>
      <c r="N524" s="70"/>
      <c r="O524" s="77">
        <f t="shared" si="59"/>
        <v>1</v>
      </c>
      <c r="P524" s="70"/>
      <c r="Q524" s="263">
        <f t="shared" si="58"/>
        <v>1</v>
      </c>
      <c r="R524" s="263">
        <v>0</v>
      </c>
      <c r="S524" s="263">
        <f t="shared" si="56"/>
        <v>1</v>
      </c>
    </row>
    <row r="525" spans="2:19" ht="12.75">
      <c r="B525" s="36" t="s">
        <v>581</v>
      </c>
      <c r="C525" s="63"/>
      <c r="D525" s="30" t="s">
        <v>367</v>
      </c>
      <c r="E525" s="30" t="s">
        <v>370</v>
      </c>
      <c r="F525" s="62" t="s">
        <v>582</v>
      </c>
      <c r="G525" s="62"/>
      <c r="H525" s="62"/>
      <c r="I525" s="94">
        <f>I526+I531+I536</f>
        <v>65</v>
      </c>
      <c r="J525" s="94"/>
      <c r="K525" s="33">
        <f aca="true" t="shared" si="61" ref="K525:K540">I525+J525</f>
        <v>65</v>
      </c>
      <c r="L525" s="127"/>
      <c r="M525" s="33">
        <f aca="true" t="shared" si="62" ref="M525:M540">K525+L525</f>
        <v>65</v>
      </c>
      <c r="N525" s="70"/>
      <c r="O525" s="77">
        <f aca="true" t="shared" si="63" ref="O525:O540">M525+N525</f>
        <v>65</v>
      </c>
      <c r="P525" s="70"/>
      <c r="Q525" s="263">
        <f t="shared" si="58"/>
        <v>65</v>
      </c>
      <c r="R525" s="263">
        <f>R526+R531+R536</f>
        <v>-11</v>
      </c>
      <c r="S525" s="263">
        <f t="shared" si="56"/>
        <v>54</v>
      </c>
    </row>
    <row r="526" spans="2:19" ht="25.5">
      <c r="B526" s="36" t="s">
        <v>583</v>
      </c>
      <c r="C526" s="63"/>
      <c r="D526" s="30" t="s">
        <v>367</v>
      </c>
      <c r="E526" s="30" t="s">
        <v>370</v>
      </c>
      <c r="F526" s="62" t="s">
        <v>584</v>
      </c>
      <c r="G526" s="62"/>
      <c r="H526" s="62"/>
      <c r="I526" s="94">
        <f>I527</f>
        <v>35.5</v>
      </c>
      <c r="J526" s="94"/>
      <c r="K526" s="33">
        <f t="shared" si="61"/>
        <v>35.5</v>
      </c>
      <c r="L526" s="127"/>
      <c r="M526" s="33">
        <f t="shared" si="62"/>
        <v>35.5</v>
      </c>
      <c r="N526" s="70"/>
      <c r="O526" s="77">
        <f t="shared" si="63"/>
        <v>35.5</v>
      </c>
      <c r="P526" s="70"/>
      <c r="Q526" s="263">
        <f t="shared" si="58"/>
        <v>35.5</v>
      </c>
      <c r="R526" s="263">
        <f>R527</f>
        <v>-5</v>
      </c>
      <c r="S526" s="263">
        <f t="shared" si="56"/>
        <v>30.5</v>
      </c>
    </row>
    <row r="527" spans="2:19" ht="25.5">
      <c r="B527" s="36" t="s">
        <v>585</v>
      </c>
      <c r="C527" s="63"/>
      <c r="D527" s="30" t="s">
        <v>367</v>
      </c>
      <c r="E527" s="30" t="s">
        <v>370</v>
      </c>
      <c r="F527" s="62" t="s">
        <v>586</v>
      </c>
      <c r="G527" s="30"/>
      <c r="H527" s="30"/>
      <c r="I527" s="94">
        <f>I528</f>
        <v>35.5</v>
      </c>
      <c r="J527" s="94"/>
      <c r="K527" s="33">
        <f t="shared" si="61"/>
        <v>35.5</v>
      </c>
      <c r="L527" s="127"/>
      <c r="M527" s="33">
        <f t="shared" si="62"/>
        <v>35.5</v>
      </c>
      <c r="N527" s="70"/>
      <c r="O527" s="77">
        <f t="shared" si="63"/>
        <v>35.5</v>
      </c>
      <c r="P527" s="70"/>
      <c r="Q527" s="263">
        <f t="shared" si="58"/>
        <v>35.5</v>
      </c>
      <c r="R527" s="263">
        <f>R528</f>
        <v>-5</v>
      </c>
      <c r="S527" s="263">
        <f t="shared" si="56"/>
        <v>30.5</v>
      </c>
    </row>
    <row r="528" spans="2:19" ht="12.75">
      <c r="B528" s="43" t="s">
        <v>419</v>
      </c>
      <c r="C528" s="61"/>
      <c r="D528" s="30" t="s">
        <v>367</v>
      </c>
      <c r="E528" s="30" t="s">
        <v>370</v>
      </c>
      <c r="F528" s="62" t="s">
        <v>586</v>
      </c>
      <c r="G528" s="30" t="s">
        <v>420</v>
      </c>
      <c r="H528" s="30"/>
      <c r="I528" s="94">
        <f>I529</f>
        <v>35.5</v>
      </c>
      <c r="J528" s="94"/>
      <c r="K528" s="33">
        <f t="shared" si="61"/>
        <v>35.5</v>
      </c>
      <c r="L528" s="127"/>
      <c r="M528" s="33">
        <f t="shared" si="62"/>
        <v>35.5</v>
      </c>
      <c r="N528" s="70"/>
      <c r="O528" s="77">
        <f t="shared" si="63"/>
        <v>35.5</v>
      </c>
      <c r="P528" s="70"/>
      <c r="Q528" s="263">
        <f t="shared" si="58"/>
        <v>35.5</v>
      </c>
      <c r="R528" s="263">
        <f>R529</f>
        <v>-5</v>
      </c>
      <c r="S528" s="263">
        <f t="shared" si="56"/>
        <v>30.5</v>
      </c>
    </row>
    <row r="529" spans="2:19" ht="12.75">
      <c r="B529" s="43" t="s">
        <v>421</v>
      </c>
      <c r="C529" s="61"/>
      <c r="D529" s="30" t="s">
        <v>367</v>
      </c>
      <c r="E529" s="30" t="s">
        <v>370</v>
      </c>
      <c r="F529" s="62" t="s">
        <v>586</v>
      </c>
      <c r="G529" s="30" t="s">
        <v>422</v>
      </c>
      <c r="H529" s="30"/>
      <c r="I529" s="94">
        <f>I530</f>
        <v>35.5</v>
      </c>
      <c r="J529" s="94"/>
      <c r="K529" s="33">
        <f t="shared" si="61"/>
        <v>35.5</v>
      </c>
      <c r="L529" s="127"/>
      <c r="M529" s="33">
        <f t="shared" si="62"/>
        <v>35.5</v>
      </c>
      <c r="N529" s="70"/>
      <c r="O529" s="77">
        <f t="shared" si="63"/>
        <v>35.5</v>
      </c>
      <c r="P529" s="70"/>
      <c r="Q529" s="263">
        <f t="shared" si="58"/>
        <v>35.5</v>
      </c>
      <c r="R529" s="263">
        <f>R530</f>
        <v>-5</v>
      </c>
      <c r="S529" s="263">
        <f t="shared" si="56"/>
        <v>30.5</v>
      </c>
    </row>
    <row r="530" spans="2:19" ht="12.75">
      <c r="B530" s="36" t="s">
        <v>408</v>
      </c>
      <c r="C530" s="63"/>
      <c r="D530" s="30" t="s">
        <v>367</v>
      </c>
      <c r="E530" s="30" t="s">
        <v>370</v>
      </c>
      <c r="F530" s="62" t="s">
        <v>586</v>
      </c>
      <c r="G530" s="30" t="s">
        <v>422</v>
      </c>
      <c r="H530" s="30">
        <v>2</v>
      </c>
      <c r="I530" s="95">
        <v>35.5</v>
      </c>
      <c r="J530" s="94"/>
      <c r="K530" s="33">
        <f t="shared" si="61"/>
        <v>35.5</v>
      </c>
      <c r="L530" s="127"/>
      <c r="M530" s="33">
        <f t="shared" si="62"/>
        <v>35.5</v>
      </c>
      <c r="N530" s="70"/>
      <c r="O530" s="77">
        <f t="shared" si="63"/>
        <v>35.5</v>
      </c>
      <c r="P530" s="70"/>
      <c r="Q530" s="263">
        <f t="shared" si="58"/>
        <v>35.5</v>
      </c>
      <c r="R530" s="263">
        <v>-5</v>
      </c>
      <c r="S530" s="263">
        <f t="shared" si="56"/>
        <v>30.5</v>
      </c>
    </row>
    <row r="531" spans="2:19" ht="25.5">
      <c r="B531" s="36" t="s">
        <v>587</v>
      </c>
      <c r="C531" s="63"/>
      <c r="D531" s="30" t="s">
        <v>367</v>
      </c>
      <c r="E531" s="30" t="s">
        <v>370</v>
      </c>
      <c r="F531" s="62" t="s">
        <v>588</v>
      </c>
      <c r="G531" s="30"/>
      <c r="H531" s="30"/>
      <c r="I531" s="94">
        <f>I532</f>
        <v>18</v>
      </c>
      <c r="J531" s="94"/>
      <c r="K531" s="33">
        <f t="shared" si="61"/>
        <v>18</v>
      </c>
      <c r="L531" s="127"/>
      <c r="M531" s="33">
        <f t="shared" si="62"/>
        <v>18</v>
      </c>
      <c r="N531" s="70"/>
      <c r="O531" s="77">
        <f t="shared" si="63"/>
        <v>18</v>
      </c>
      <c r="P531" s="70"/>
      <c r="Q531" s="263">
        <f t="shared" si="58"/>
        <v>18</v>
      </c>
      <c r="R531" s="263">
        <f>R532</f>
        <v>-3</v>
      </c>
      <c r="S531" s="263">
        <f t="shared" si="56"/>
        <v>15</v>
      </c>
    </row>
    <row r="532" spans="2:19" ht="25.5">
      <c r="B532" s="36" t="s">
        <v>589</v>
      </c>
      <c r="C532" s="63"/>
      <c r="D532" s="30" t="s">
        <v>367</v>
      </c>
      <c r="E532" s="30" t="s">
        <v>370</v>
      </c>
      <c r="F532" s="62" t="s">
        <v>590</v>
      </c>
      <c r="G532" s="19"/>
      <c r="H532" s="30"/>
      <c r="I532" s="94">
        <f>I533</f>
        <v>18</v>
      </c>
      <c r="J532" s="94"/>
      <c r="K532" s="33">
        <f t="shared" si="61"/>
        <v>18</v>
      </c>
      <c r="L532" s="127"/>
      <c r="M532" s="33">
        <f t="shared" si="62"/>
        <v>18</v>
      </c>
      <c r="N532" s="70"/>
      <c r="O532" s="77">
        <f t="shared" si="63"/>
        <v>18</v>
      </c>
      <c r="P532" s="70"/>
      <c r="Q532" s="263">
        <f t="shared" si="58"/>
        <v>18</v>
      </c>
      <c r="R532" s="263">
        <f>R533</f>
        <v>-3</v>
      </c>
      <c r="S532" s="263">
        <f t="shared" si="56"/>
        <v>15</v>
      </c>
    </row>
    <row r="533" spans="2:19" ht="12.75">
      <c r="B533" s="43" t="s">
        <v>419</v>
      </c>
      <c r="C533" s="61"/>
      <c r="D533" s="30" t="s">
        <v>367</v>
      </c>
      <c r="E533" s="30" t="s">
        <v>370</v>
      </c>
      <c r="F533" s="62" t="s">
        <v>590</v>
      </c>
      <c r="G533" s="30" t="s">
        <v>420</v>
      </c>
      <c r="H533" s="30"/>
      <c r="I533" s="95">
        <f>I534</f>
        <v>18</v>
      </c>
      <c r="J533" s="94"/>
      <c r="K533" s="33">
        <f t="shared" si="61"/>
        <v>18</v>
      </c>
      <c r="L533" s="127"/>
      <c r="M533" s="33">
        <f t="shared" si="62"/>
        <v>18</v>
      </c>
      <c r="N533" s="70"/>
      <c r="O533" s="77">
        <f t="shared" si="63"/>
        <v>18</v>
      </c>
      <c r="P533" s="70"/>
      <c r="Q533" s="263">
        <f t="shared" si="58"/>
        <v>18</v>
      </c>
      <c r="R533" s="263">
        <f>R534</f>
        <v>-3</v>
      </c>
      <c r="S533" s="263">
        <f t="shared" si="56"/>
        <v>15</v>
      </c>
    </row>
    <row r="534" spans="2:19" ht="12.75">
      <c r="B534" s="43" t="s">
        <v>421</v>
      </c>
      <c r="C534" s="61"/>
      <c r="D534" s="30" t="s">
        <v>367</v>
      </c>
      <c r="E534" s="30" t="s">
        <v>370</v>
      </c>
      <c r="F534" s="62" t="s">
        <v>590</v>
      </c>
      <c r="G534" s="30" t="s">
        <v>422</v>
      </c>
      <c r="H534" s="30"/>
      <c r="I534" s="94">
        <f>I535</f>
        <v>18</v>
      </c>
      <c r="J534" s="94"/>
      <c r="K534" s="33">
        <f t="shared" si="61"/>
        <v>18</v>
      </c>
      <c r="L534" s="127"/>
      <c r="M534" s="33">
        <f t="shared" si="62"/>
        <v>18</v>
      </c>
      <c r="N534" s="70"/>
      <c r="O534" s="77">
        <f t="shared" si="63"/>
        <v>18</v>
      </c>
      <c r="P534" s="70"/>
      <c r="Q534" s="263">
        <f t="shared" si="58"/>
        <v>18</v>
      </c>
      <c r="R534" s="263">
        <f>R535</f>
        <v>-3</v>
      </c>
      <c r="S534" s="263">
        <f t="shared" si="56"/>
        <v>15</v>
      </c>
    </row>
    <row r="535" spans="2:19" ht="12.75">
      <c r="B535" s="36" t="s">
        <v>408</v>
      </c>
      <c r="C535" s="63"/>
      <c r="D535" s="30" t="s">
        <v>367</v>
      </c>
      <c r="E535" s="30" t="s">
        <v>370</v>
      </c>
      <c r="F535" s="62" t="s">
        <v>590</v>
      </c>
      <c r="G535" s="30" t="s">
        <v>422</v>
      </c>
      <c r="H535" s="30">
        <v>2</v>
      </c>
      <c r="I535" s="95">
        <v>18</v>
      </c>
      <c r="J535" s="94"/>
      <c r="K535" s="33">
        <f t="shared" si="61"/>
        <v>18</v>
      </c>
      <c r="L535" s="127"/>
      <c r="M535" s="33">
        <f t="shared" si="62"/>
        <v>18</v>
      </c>
      <c r="N535" s="70"/>
      <c r="O535" s="77">
        <f t="shared" si="63"/>
        <v>18</v>
      </c>
      <c r="P535" s="70"/>
      <c r="Q535" s="263">
        <f t="shared" si="58"/>
        <v>18</v>
      </c>
      <c r="R535" s="263">
        <v>-3</v>
      </c>
      <c r="S535" s="263">
        <f t="shared" si="56"/>
        <v>15</v>
      </c>
    </row>
    <row r="536" spans="2:19" ht="25.5">
      <c r="B536" s="36" t="s">
        <v>591</v>
      </c>
      <c r="C536" s="63"/>
      <c r="D536" s="30" t="s">
        <v>367</v>
      </c>
      <c r="E536" s="30" t="s">
        <v>370</v>
      </c>
      <c r="F536" s="62" t="s">
        <v>592</v>
      </c>
      <c r="G536" s="30"/>
      <c r="H536" s="30"/>
      <c r="I536" s="95">
        <f>I537</f>
        <v>11.5</v>
      </c>
      <c r="J536" s="94"/>
      <c r="K536" s="33">
        <f t="shared" si="61"/>
        <v>11.5</v>
      </c>
      <c r="L536" s="127"/>
      <c r="M536" s="33">
        <f t="shared" si="62"/>
        <v>11.5</v>
      </c>
      <c r="N536" s="70"/>
      <c r="O536" s="77">
        <f t="shared" si="63"/>
        <v>11.5</v>
      </c>
      <c r="P536" s="70"/>
      <c r="Q536" s="263">
        <f t="shared" si="58"/>
        <v>11.5</v>
      </c>
      <c r="R536" s="263">
        <f>R537</f>
        <v>-3</v>
      </c>
      <c r="S536" s="263">
        <f t="shared" si="56"/>
        <v>8.5</v>
      </c>
    </row>
    <row r="537" spans="2:19" ht="25.5">
      <c r="B537" s="36" t="s">
        <v>593</v>
      </c>
      <c r="C537" s="63"/>
      <c r="D537" s="30" t="s">
        <v>367</v>
      </c>
      <c r="E537" s="30" t="s">
        <v>370</v>
      </c>
      <c r="F537" s="62" t="s">
        <v>594</v>
      </c>
      <c r="G537" s="19"/>
      <c r="H537" s="30"/>
      <c r="I537" s="95">
        <f>I538</f>
        <v>11.5</v>
      </c>
      <c r="J537" s="94"/>
      <c r="K537" s="33">
        <f t="shared" si="61"/>
        <v>11.5</v>
      </c>
      <c r="L537" s="127"/>
      <c r="M537" s="33">
        <f t="shared" si="62"/>
        <v>11.5</v>
      </c>
      <c r="N537" s="70"/>
      <c r="O537" s="77">
        <f t="shared" si="63"/>
        <v>11.5</v>
      </c>
      <c r="P537" s="70"/>
      <c r="Q537" s="263">
        <f t="shared" si="58"/>
        <v>11.5</v>
      </c>
      <c r="R537" s="263">
        <f>R538</f>
        <v>-3</v>
      </c>
      <c r="S537" s="263">
        <f t="shared" si="56"/>
        <v>8.5</v>
      </c>
    </row>
    <row r="538" spans="2:19" ht="12.75">
      <c r="B538" s="43" t="s">
        <v>419</v>
      </c>
      <c r="C538" s="61"/>
      <c r="D538" s="30" t="s">
        <v>367</v>
      </c>
      <c r="E538" s="30" t="s">
        <v>370</v>
      </c>
      <c r="F538" s="62" t="s">
        <v>594</v>
      </c>
      <c r="G538" s="30" t="s">
        <v>420</v>
      </c>
      <c r="H538" s="30"/>
      <c r="I538" s="95">
        <f>I539</f>
        <v>11.5</v>
      </c>
      <c r="J538" s="94"/>
      <c r="K538" s="33">
        <f t="shared" si="61"/>
        <v>11.5</v>
      </c>
      <c r="L538" s="127"/>
      <c r="M538" s="33">
        <f t="shared" si="62"/>
        <v>11.5</v>
      </c>
      <c r="N538" s="70"/>
      <c r="O538" s="77">
        <f t="shared" si="63"/>
        <v>11.5</v>
      </c>
      <c r="P538" s="70"/>
      <c r="Q538" s="263">
        <f t="shared" si="58"/>
        <v>11.5</v>
      </c>
      <c r="R538" s="263">
        <f>R539</f>
        <v>-3</v>
      </c>
      <c r="S538" s="263">
        <f t="shared" si="56"/>
        <v>8.5</v>
      </c>
    </row>
    <row r="539" spans="2:19" ht="12.75">
      <c r="B539" s="43" t="s">
        <v>421</v>
      </c>
      <c r="C539" s="61"/>
      <c r="D539" s="30" t="s">
        <v>367</v>
      </c>
      <c r="E539" s="30" t="s">
        <v>370</v>
      </c>
      <c r="F539" s="62" t="s">
        <v>594</v>
      </c>
      <c r="G539" s="30" t="s">
        <v>422</v>
      </c>
      <c r="H539" s="30"/>
      <c r="I539" s="95">
        <f>I540</f>
        <v>11.5</v>
      </c>
      <c r="J539" s="94"/>
      <c r="K539" s="33">
        <f t="shared" si="61"/>
        <v>11.5</v>
      </c>
      <c r="L539" s="127"/>
      <c r="M539" s="33">
        <f t="shared" si="62"/>
        <v>11.5</v>
      </c>
      <c r="N539" s="70"/>
      <c r="O539" s="77">
        <f t="shared" si="63"/>
        <v>11.5</v>
      </c>
      <c r="P539" s="70"/>
      <c r="Q539" s="263">
        <f t="shared" si="58"/>
        <v>11.5</v>
      </c>
      <c r="R539" s="263">
        <f>R540</f>
        <v>-3</v>
      </c>
      <c r="S539" s="263">
        <f t="shared" si="56"/>
        <v>8.5</v>
      </c>
    </row>
    <row r="540" spans="2:19" ht="12.75">
      <c r="B540" s="36" t="s">
        <v>408</v>
      </c>
      <c r="C540" s="63"/>
      <c r="D540" s="30" t="s">
        <v>367</v>
      </c>
      <c r="E540" s="30" t="s">
        <v>370</v>
      </c>
      <c r="F540" s="62" t="s">
        <v>594</v>
      </c>
      <c r="G540" s="30" t="s">
        <v>422</v>
      </c>
      <c r="H540" s="30">
        <v>2</v>
      </c>
      <c r="I540" s="95">
        <v>11.5</v>
      </c>
      <c r="J540" s="94"/>
      <c r="K540" s="33">
        <f t="shared" si="61"/>
        <v>11.5</v>
      </c>
      <c r="L540" s="127"/>
      <c r="M540" s="33">
        <f t="shared" si="62"/>
        <v>11.5</v>
      </c>
      <c r="N540" s="70"/>
      <c r="O540" s="77">
        <f t="shared" si="63"/>
        <v>11.5</v>
      </c>
      <c r="P540" s="70"/>
      <c r="Q540" s="263">
        <f t="shared" si="58"/>
        <v>11.5</v>
      </c>
      <c r="R540" s="263">
        <v>-3</v>
      </c>
      <c r="S540" s="263">
        <f t="shared" si="56"/>
        <v>8.5</v>
      </c>
    </row>
    <row r="541" spans="2:19" ht="25.5">
      <c r="B541" s="36" t="s">
        <v>407</v>
      </c>
      <c r="C541" s="63"/>
      <c r="D541" s="30" t="s">
        <v>367</v>
      </c>
      <c r="E541" s="30" t="s">
        <v>370</v>
      </c>
      <c r="F541" s="30" t="s">
        <v>579</v>
      </c>
      <c r="G541" s="30"/>
      <c r="H541" s="30"/>
      <c r="I541" s="94">
        <f>I546</f>
        <v>1082.2</v>
      </c>
      <c r="J541" s="94"/>
      <c r="K541" s="33">
        <f t="shared" si="60"/>
        <v>1082.2</v>
      </c>
      <c r="L541" s="127"/>
      <c r="M541" s="33">
        <f t="shared" si="57"/>
        <v>1082.2</v>
      </c>
      <c r="N541" s="70">
        <f>N542+N546</f>
        <v>81.7</v>
      </c>
      <c r="O541" s="77">
        <f t="shared" si="59"/>
        <v>1163.9</v>
      </c>
      <c r="P541" s="70">
        <f>P542+P546</f>
        <v>31.2</v>
      </c>
      <c r="Q541" s="263">
        <f t="shared" si="58"/>
        <v>1195.1000000000001</v>
      </c>
      <c r="R541" s="263">
        <f>R542+R546</f>
        <v>-16.6</v>
      </c>
      <c r="S541" s="263">
        <f t="shared" si="56"/>
        <v>1178.5000000000002</v>
      </c>
    </row>
    <row r="542" spans="2:19" ht="25.5">
      <c r="B542" s="36" t="s">
        <v>360</v>
      </c>
      <c r="C542" s="63"/>
      <c r="D542" s="30" t="s">
        <v>367</v>
      </c>
      <c r="E542" s="30" t="s">
        <v>370</v>
      </c>
      <c r="F542" s="30" t="s">
        <v>646</v>
      </c>
      <c r="G542" s="30"/>
      <c r="H542" s="30"/>
      <c r="I542" s="94"/>
      <c r="J542" s="94"/>
      <c r="K542" s="33"/>
      <c r="L542" s="127"/>
      <c r="M542" s="33"/>
      <c r="N542" s="70">
        <f>N544</f>
        <v>81.7</v>
      </c>
      <c r="O542" s="77">
        <f t="shared" si="59"/>
        <v>81.7</v>
      </c>
      <c r="P542" s="70"/>
      <c r="Q542" s="263">
        <f>Q543</f>
        <v>81.7</v>
      </c>
      <c r="R542" s="263">
        <f>R543</f>
        <v>-13.5</v>
      </c>
      <c r="S542" s="263">
        <f aca="true" t="shared" si="64" ref="S542:S605">Q542+R542</f>
        <v>68.2</v>
      </c>
    </row>
    <row r="543" spans="2:19" ht="12.75">
      <c r="B543" s="43" t="s">
        <v>532</v>
      </c>
      <c r="C543" s="63"/>
      <c r="D543" s="30" t="s">
        <v>367</v>
      </c>
      <c r="E543" s="30" t="s">
        <v>370</v>
      </c>
      <c r="F543" s="30" t="s">
        <v>646</v>
      </c>
      <c r="G543" s="30" t="s">
        <v>599</v>
      </c>
      <c r="H543" s="30"/>
      <c r="I543" s="94"/>
      <c r="J543" s="94"/>
      <c r="K543" s="33"/>
      <c r="L543" s="127"/>
      <c r="M543" s="33"/>
      <c r="N543" s="70"/>
      <c r="O543" s="77"/>
      <c r="P543" s="70"/>
      <c r="Q543" s="263">
        <f>Q544</f>
        <v>81.7</v>
      </c>
      <c r="R543" s="263">
        <f>R544</f>
        <v>-13.5</v>
      </c>
      <c r="S543" s="263">
        <f t="shared" si="64"/>
        <v>68.2</v>
      </c>
    </row>
    <row r="544" spans="2:19" ht="12.75">
      <c r="B544" s="43" t="s">
        <v>134</v>
      </c>
      <c r="C544" s="63"/>
      <c r="D544" s="30" t="s">
        <v>367</v>
      </c>
      <c r="E544" s="30" t="s">
        <v>370</v>
      </c>
      <c r="F544" s="30" t="s">
        <v>646</v>
      </c>
      <c r="G544" s="30" t="s">
        <v>133</v>
      </c>
      <c r="H544" s="30"/>
      <c r="I544" s="94"/>
      <c r="J544" s="94"/>
      <c r="K544" s="33"/>
      <c r="L544" s="127"/>
      <c r="M544" s="33"/>
      <c r="N544" s="70">
        <f>N545</f>
        <v>81.7</v>
      </c>
      <c r="O544" s="77">
        <f t="shared" si="59"/>
        <v>81.7</v>
      </c>
      <c r="P544" s="70"/>
      <c r="Q544" s="263">
        <f t="shared" si="58"/>
        <v>81.7</v>
      </c>
      <c r="R544" s="263">
        <f>R545</f>
        <v>-13.5</v>
      </c>
      <c r="S544" s="263">
        <f t="shared" si="64"/>
        <v>68.2</v>
      </c>
    </row>
    <row r="545" spans="2:19" ht="12.75">
      <c r="B545" s="36" t="s">
        <v>382</v>
      </c>
      <c r="C545" s="63"/>
      <c r="D545" s="30" t="s">
        <v>367</v>
      </c>
      <c r="E545" s="30" t="s">
        <v>370</v>
      </c>
      <c r="F545" s="30" t="s">
        <v>646</v>
      </c>
      <c r="G545" s="30" t="s">
        <v>133</v>
      </c>
      <c r="H545" s="30" t="s">
        <v>31</v>
      </c>
      <c r="I545" s="94"/>
      <c r="J545" s="94"/>
      <c r="K545" s="33"/>
      <c r="L545" s="127"/>
      <c r="M545" s="33"/>
      <c r="N545" s="70">
        <v>81.7</v>
      </c>
      <c r="O545" s="77">
        <f t="shared" si="59"/>
        <v>81.7</v>
      </c>
      <c r="P545" s="70"/>
      <c r="Q545" s="263">
        <f t="shared" si="58"/>
        <v>81.7</v>
      </c>
      <c r="R545" s="263">
        <v>-13.5</v>
      </c>
      <c r="S545" s="263">
        <f t="shared" si="64"/>
        <v>68.2</v>
      </c>
    </row>
    <row r="546" spans="2:19" ht="25.5">
      <c r="B546" s="36" t="s">
        <v>105</v>
      </c>
      <c r="C546" s="63"/>
      <c r="D546" s="30" t="s">
        <v>367</v>
      </c>
      <c r="E546" s="30" t="s">
        <v>370</v>
      </c>
      <c r="F546" s="30" t="s">
        <v>580</v>
      </c>
      <c r="G546" s="29"/>
      <c r="H546" s="30"/>
      <c r="I546" s="94">
        <f>I547+I550+I553</f>
        <v>1082.2</v>
      </c>
      <c r="J546" s="94"/>
      <c r="K546" s="33">
        <f t="shared" si="60"/>
        <v>1082.2</v>
      </c>
      <c r="L546" s="127"/>
      <c r="M546" s="33">
        <f t="shared" si="57"/>
        <v>1082.2</v>
      </c>
      <c r="N546" s="70"/>
      <c r="O546" s="77">
        <f t="shared" si="59"/>
        <v>1082.2</v>
      </c>
      <c r="P546" s="70">
        <f>P547+P550+P553</f>
        <v>31.2</v>
      </c>
      <c r="Q546" s="263">
        <f t="shared" si="58"/>
        <v>1113.4</v>
      </c>
      <c r="R546" s="263">
        <f>R547+R550+R553</f>
        <v>-3.1</v>
      </c>
      <c r="S546" s="263">
        <f t="shared" si="64"/>
        <v>1110.3000000000002</v>
      </c>
    </row>
    <row r="547" spans="2:19" ht="12.75">
      <c r="B547" s="43" t="s">
        <v>419</v>
      </c>
      <c r="C547" s="61"/>
      <c r="D547" s="30" t="s">
        <v>367</v>
      </c>
      <c r="E547" s="30" t="s">
        <v>370</v>
      </c>
      <c r="F547" s="30" t="s">
        <v>580</v>
      </c>
      <c r="G547" s="30" t="s">
        <v>420</v>
      </c>
      <c r="H547" s="30"/>
      <c r="I547" s="94">
        <f>I548</f>
        <v>34.8</v>
      </c>
      <c r="J547" s="94"/>
      <c r="K547" s="33">
        <f t="shared" si="60"/>
        <v>34.8</v>
      </c>
      <c r="L547" s="127">
        <f>L548</f>
        <v>-18.6</v>
      </c>
      <c r="M547" s="33">
        <f t="shared" si="57"/>
        <v>16.199999999999996</v>
      </c>
      <c r="N547" s="70"/>
      <c r="O547" s="77">
        <f t="shared" si="59"/>
        <v>16.199999999999996</v>
      </c>
      <c r="P547" s="70">
        <f>P548</f>
        <v>0</v>
      </c>
      <c r="Q547" s="263">
        <f t="shared" si="58"/>
        <v>16.199999999999996</v>
      </c>
      <c r="R547" s="263">
        <f>R548</f>
        <v>-2.7</v>
      </c>
      <c r="S547" s="263">
        <f t="shared" si="64"/>
        <v>13.499999999999996</v>
      </c>
    </row>
    <row r="548" spans="2:19" ht="12.75">
      <c r="B548" s="43" t="s">
        <v>421</v>
      </c>
      <c r="C548" s="61"/>
      <c r="D548" s="30" t="s">
        <v>367</v>
      </c>
      <c r="E548" s="30" t="s">
        <v>370</v>
      </c>
      <c r="F548" s="30" t="s">
        <v>580</v>
      </c>
      <c r="G548" s="30" t="s">
        <v>422</v>
      </c>
      <c r="H548" s="30"/>
      <c r="I548" s="94">
        <f>I549</f>
        <v>34.8</v>
      </c>
      <c r="J548" s="94"/>
      <c r="K548" s="33">
        <f t="shared" si="60"/>
        <v>34.8</v>
      </c>
      <c r="L548" s="127">
        <f>L549</f>
        <v>-18.6</v>
      </c>
      <c r="M548" s="33">
        <f t="shared" si="57"/>
        <v>16.199999999999996</v>
      </c>
      <c r="N548" s="70"/>
      <c r="O548" s="77">
        <f t="shared" si="59"/>
        <v>16.199999999999996</v>
      </c>
      <c r="P548" s="70">
        <f>P549</f>
        <v>0</v>
      </c>
      <c r="Q548" s="263">
        <f t="shared" si="58"/>
        <v>16.199999999999996</v>
      </c>
      <c r="R548" s="263">
        <f>R549</f>
        <v>-2.7</v>
      </c>
      <c r="S548" s="263">
        <f t="shared" si="64"/>
        <v>13.499999999999996</v>
      </c>
    </row>
    <row r="549" spans="2:19" ht="12.75">
      <c r="B549" s="36" t="s">
        <v>408</v>
      </c>
      <c r="C549" s="63"/>
      <c r="D549" s="30" t="s">
        <v>367</v>
      </c>
      <c r="E549" s="30" t="s">
        <v>370</v>
      </c>
      <c r="F549" s="30" t="s">
        <v>580</v>
      </c>
      <c r="G549" s="30" t="s">
        <v>422</v>
      </c>
      <c r="H549" s="30">
        <v>2</v>
      </c>
      <c r="I549" s="94">
        <v>34.8</v>
      </c>
      <c r="J549" s="94"/>
      <c r="K549" s="33">
        <f t="shared" si="60"/>
        <v>34.8</v>
      </c>
      <c r="L549" s="127">
        <v>-18.6</v>
      </c>
      <c r="M549" s="33">
        <f t="shared" si="57"/>
        <v>16.199999999999996</v>
      </c>
      <c r="N549" s="70"/>
      <c r="O549" s="77">
        <f t="shared" si="59"/>
        <v>16.199999999999996</v>
      </c>
      <c r="P549" s="70">
        <v>0</v>
      </c>
      <c r="Q549" s="263">
        <f t="shared" si="58"/>
        <v>16.199999999999996</v>
      </c>
      <c r="R549" s="263">
        <v>-2.7</v>
      </c>
      <c r="S549" s="263">
        <f t="shared" si="64"/>
        <v>13.499999999999996</v>
      </c>
    </row>
    <row r="550" spans="2:19" ht="12.75">
      <c r="B550" s="43" t="s">
        <v>532</v>
      </c>
      <c r="C550" s="61"/>
      <c r="D550" s="30" t="s">
        <v>367</v>
      </c>
      <c r="E550" s="30" t="s">
        <v>370</v>
      </c>
      <c r="F550" s="30" t="s">
        <v>580</v>
      </c>
      <c r="G550" s="62">
        <v>300</v>
      </c>
      <c r="H550" s="30"/>
      <c r="I550" s="94">
        <f>I551</f>
        <v>297.7</v>
      </c>
      <c r="J550" s="94"/>
      <c r="K550" s="33">
        <f t="shared" si="60"/>
        <v>297.7</v>
      </c>
      <c r="L550" s="127">
        <f>L551</f>
        <v>-229.1</v>
      </c>
      <c r="M550" s="33">
        <f t="shared" si="57"/>
        <v>68.6</v>
      </c>
      <c r="N550" s="70"/>
      <c r="O550" s="77">
        <f t="shared" si="59"/>
        <v>68.6</v>
      </c>
      <c r="P550" s="70">
        <f>P551</f>
        <v>0</v>
      </c>
      <c r="Q550" s="263">
        <f t="shared" si="58"/>
        <v>68.6</v>
      </c>
      <c r="R550" s="263">
        <f>R551</f>
        <v>-0.4</v>
      </c>
      <c r="S550" s="263">
        <f t="shared" si="64"/>
        <v>68.19999999999999</v>
      </c>
    </row>
    <row r="551" spans="2:19" ht="12.75">
      <c r="B551" s="43" t="s">
        <v>134</v>
      </c>
      <c r="C551" s="61"/>
      <c r="D551" s="30" t="s">
        <v>367</v>
      </c>
      <c r="E551" s="30" t="s">
        <v>370</v>
      </c>
      <c r="F551" s="30" t="s">
        <v>580</v>
      </c>
      <c r="G551" s="62">
        <v>320</v>
      </c>
      <c r="H551" s="30"/>
      <c r="I551" s="94">
        <f>I552</f>
        <v>297.7</v>
      </c>
      <c r="J551" s="94"/>
      <c r="K551" s="33">
        <f t="shared" si="60"/>
        <v>297.7</v>
      </c>
      <c r="L551" s="127">
        <f>L552</f>
        <v>-229.1</v>
      </c>
      <c r="M551" s="33">
        <f t="shared" si="57"/>
        <v>68.6</v>
      </c>
      <c r="N551" s="70"/>
      <c r="O551" s="77">
        <f t="shared" si="59"/>
        <v>68.6</v>
      </c>
      <c r="P551" s="70">
        <f>P552</f>
        <v>0</v>
      </c>
      <c r="Q551" s="263">
        <f t="shared" si="58"/>
        <v>68.6</v>
      </c>
      <c r="R551" s="263">
        <f>R552</f>
        <v>-0.4</v>
      </c>
      <c r="S551" s="263">
        <f t="shared" si="64"/>
        <v>68.19999999999999</v>
      </c>
    </row>
    <row r="552" spans="2:19" ht="12.75">
      <c r="B552" s="36" t="s">
        <v>408</v>
      </c>
      <c r="C552" s="69"/>
      <c r="D552" s="30" t="s">
        <v>367</v>
      </c>
      <c r="E552" s="30" t="s">
        <v>370</v>
      </c>
      <c r="F552" s="30" t="s">
        <v>580</v>
      </c>
      <c r="G552" s="62">
        <v>320</v>
      </c>
      <c r="H552" s="30">
        <v>2</v>
      </c>
      <c r="I552" s="94">
        <v>297.7</v>
      </c>
      <c r="J552" s="94"/>
      <c r="K552" s="33">
        <f t="shared" si="60"/>
        <v>297.7</v>
      </c>
      <c r="L552" s="127">
        <v>-229.1</v>
      </c>
      <c r="M552" s="33">
        <f t="shared" si="57"/>
        <v>68.6</v>
      </c>
      <c r="N552" s="70"/>
      <c r="O552" s="77">
        <f t="shared" si="59"/>
        <v>68.6</v>
      </c>
      <c r="P552" s="70">
        <v>0</v>
      </c>
      <c r="Q552" s="263">
        <f t="shared" si="58"/>
        <v>68.6</v>
      </c>
      <c r="R552" s="263">
        <v>-0.4</v>
      </c>
      <c r="S552" s="263">
        <f t="shared" si="64"/>
        <v>68.19999999999999</v>
      </c>
    </row>
    <row r="553" spans="2:19" ht="12.75">
      <c r="B553" s="36" t="s">
        <v>494</v>
      </c>
      <c r="C553" s="63"/>
      <c r="D553" s="30" t="s">
        <v>367</v>
      </c>
      <c r="E553" s="30" t="s">
        <v>370</v>
      </c>
      <c r="F553" s="30" t="s">
        <v>580</v>
      </c>
      <c r="G553" s="30" t="s">
        <v>495</v>
      </c>
      <c r="H553" s="30"/>
      <c r="I553" s="94">
        <f>I554</f>
        <v>749.7</v>
      </c>
      <c r="J553" s="94"/>
      <c r="K553" s="33">
        <f t="shared" si="60"/>
        <v>749.7</v>
      </c>
      <c r="L553" s="127">
        <f>L554</f>
        <v>247.7</v>
      </c>
      <c r="M553" s="33">
        <f t="shared" si="57"/>
        <v>997.4000000000001</v>
      </c>
      <c r="N553" s="70"/>
      <c r="O553" s="77">
        <f t="shared" si="59"/>
        <v>997.4000000000001</v>
      </c>
      <c r="P553" s="70">
        <f>P554</f>
        <v>31.2</v>
      </c>
      <c r="Q553" s="263">
        <f t="shared" si="58"/>
        <v>1028.6000000000001</v>
      </c>
      <c r="R553" s="263">
        <f>R554</f>
        <v>0</v>
      </c>
      <c r="S553" s="263">
        <f t="shared" si="64"/>
        <v>1028.6000000000001</v>
      </c>
    </row>
    <row r="554" spans="2:19" ht="25.5">
      <c r="B554" s="36" t="s">
        <v>255</v>
      </c>
      <c r="C554" s="63"/>
      <c r="D554" s="30" t="s">
        <v>367</v>
      </c>
      <c r="E554" s="30" t="s">
        <v>370</v>
      </c>
      <c r="F554" s="30" t="s">
        <v>580</v>
      </c>
      <c r="G554" s="30" t="s">
        <v>254</v>
      </c>
      <c r="H554" s="30"/>
      <c r="I554" s="94">
        <f>I555</f>
        <v>749.7</v>
      </c>
      <c r="J554" s="94"/>
      <c r="K554" s="33">
        <f t="shared" si="60"/>
        <v>749.7</v>
      </c>
      <c r="L554" s="127">
        <f>L555</f>
        <v>247.7</v>
      </c>
      <c r="M554" s="33">
        <f t="shared" si="57"/>
        <v>997.4000000000001</v>
      </c>
      <c r="N554" s="70"/>
      <c r="O554" s="77">
        <f t="shared" si="59"/>
        <v>997.4000000000001</v>
      </c>
      <c r="P554" s="70">
        <f>P555</f>
        <v>31.2</v>
      </c>
      <c r="Q554" s="263">
        <f t="shared" si="58"/>
        <v>1028.6000000000001</v>
      </c>
      <c r="R554" s="263">
        <f>R555</f>
        <v>0</v>
      </c>
      <c r="S554" s="263">
        <f t="shared" si="64"/>
        <v>1028.6000000000001</v>
      </c>
    </row>
    <row r="555" spans="2:19" ht="12.75">
      <c r="B555" s="36" t="s">
        <v>408</v>
      </c>
      <c r="C555" s="69"/>
      <c r="D555" s="30" t="s">
        <v>367</v>
      </c>
      <c r="E555" s="30" t="s">
        <v>370</v>
      </c>
      <c r="F555" s="30" t="s">
        <v>580</v>
      </c>
      <c r="G555" s="30" t="s">
        <v>254</v>
      </c>
      <c r="H555" s="30">
        <v>2</v>
      </c>
      <c r="I555" s="94">
        <v>749.7</v>
      </c>
      <c r="J555" s="94"/>
      <c r="K555" s="33">
        <f t="shared" si="60"/>
        <v>749.7</v>
      </c>
      <c r="L555" s="127">
        <v>247.7</v>
      </c>
      <c r="M555" s="33">
        <f t="shared" si="57"/>
        <v>997.4000000000001</v>
      </c>
      <c r="N555" s="70"/>
      <c r="O555" s="77">
        <f t="shared" si="59"/>
        <v>997.4000000000001</v>
      </c>
      <c r="P555" s="70">
        <v>31.2</v>
      </c>
      <c r="Q555" s="263">
        <f aca="true" t="shared" si="65" ref="Q555:Q618">O555+P555</f>
        <v>1028.6000000000001</v>
      </c>
      <c r="R555" s="263">
        <v>0</v>
      </c>
      <c r="S555" s="263">
        <f t="shared" si="64"/>
        <v>1028.6000000000001</v>
      </c>
    </row>
    <row r="556" spans="2:19" ht="25.5">
      <c r="B556" s="34" t="s">
        <v>463</v>
      </c>
      <c r="C556" s="69"/>
      <c r="D556" s="30" t="s">
        <v>367</v>
      </c>
      <c r="E556" s="30" t="s">
        <v>370</v>
      </c>
      <c r="F556" s="30" t="s">
        <v>528</v>
      </c>
      <c r="G556" s="30"/>
      <c r="H556" s="30"/>
      <c r="I556" s="94">
        <f aca="true" t="shared" si="66" ref="I556:J559">I557</f>
        <v>60</v>
      </c>
      <c r="J556" s="94">
        <f t="shared" si="66"/>
        <v>-9</v>
      </c>
      <c r="K556" s="33">
        <f t="shared" si="60"/>
        <v>51</v>
      </c>
      <c r="L556" s="127"/>
      <c r="M556" s="33">
        <f t="shared" si="57"/>
        <v>51</v>
      </c>
      <c r="N556" s="70"/>
      <c r="O556" s="77">
        <f t="shared" si="59"/>
        <v>51</v>
      </c>
      <c r="P556" s="70"/>
      <c r="Q556" s="263">
        <f t="shared" si="65"/>
        <v>51</v>
      </c>
      <c r="R556" s="263">
        <f>R557</f>
        <v>-0.2</v>
      </c>
      <c r="S556" s="263">
        <f t="shared" si="64"/>
        <v>50.8</v>
      </c>
    </row>
    <row r="557" spans="2:19" ht="25.5">
      <c r="B557" s="34" t="s">
        <v>526</v>
      </c>
      <c r="C557" s="70"/>
      <c r="D557" s="30" t="s">
        <v>367</v>
      </c>
      <c r="E557" s="30" t="s">
        <v>370</v>
      </c>
      <c r="F557" s="130" t="s">
        <v>525</v>
      </c>
      <c r="G557" s="30"/>
      <c r="H557" s="30"/>
      <c r="I557" s="94">
        <f t="shared" si="66"/>
        <v>60</v>
      </c>
      <c r="J557" s="94">
        <f t="shared" si="66"/>
        <v>-9</v>
      </c>
      <c r="K557" s="33">
        <f t="shared" si="60"/>
        <v>51</v>
      </c>
      <c r="L557" s="127"/>
      <c r="M557" s="33">
        <f t="shared" si="57"/>
        <v>51</v>
      </c>
      <c r="N557" s="70"/>
      <c r="O557" s="77">
        <f t="shared" si="59"/>
        <v>51</v>
      </c>
      <c r="P557" s="70"/>
      <c r="Q557" s="263">
        <f t="shared" si="65"/>
        <v>51</v>
      </c>
      <c r="R557" s="263">
        <f>R558</f>
        <v>-0.2</v>
      </c>
      <c r="S557" s="263">
        <f t="shared" si="64"/>
        <v>50.8</v>
      </c>
    </row>
    <row r="558" spans="2:19" ht="12.75">
      <c r="B558" s="36" t="s">
        <v>494</v>
      </c>
      <c r="C558" s="70"/>
      <c r="D558" s="30" t="s">
        <v>367</v>
      </c>
      <c r="E558" s="30" t="s">
        <v>370</v>
      </c>
      <c r="F558" s="130" t="s">
        <v>525</v>
      </c>
      <c r="G558" s="30" t="s">
        <v>495</v>
      </c>
      <c r="H558" s="30"/>
      <c r="I558" s="94">
        <f t="shared" si="66"/>
        <v>60</v>
      </c>
      <c r="J558" s="94">
        <f t="shared" si="66"/>
        <v>-9</v>
      </c>
      <c r="K558" s="33">
        <f t="shared" si="60"/>
        <v>51</v>
      </c>
      <c r="L558" s="127"/>
      <c r="M558" s="33">
        <f t="shared" si="57"/>
        <v>51</v>
      </c>
      <c r="N558" s="70"/>
      <c r="O558" s="77">
        <f t="shared" si="59"/>
        <v>51</v>
      </c>
      <c r="P558" s="70"/>
      <c r="Q558" s="263">
        <f t="shared" si="65"/>
        <v>51</v>
      </c>
      <c r="R558" s="263">
        <f>R559</f>
        <v>-0.2</v>
      </c>
      <c r="S558" s="263">
        <f t="shared" si="64"/>
        <v>50.8</v>
      </c>
    </row>
    <row r="559" spans="2:19" ht="25.5">
      <c r="B559" s="36" t="s">
        <v>255</v>
      </c>
      <c r="C559" s="70"/>
      <c r="D559" s="30" t="s">
        <v>367</v>
      </c>
      <c r="E559" s="30" t="s">
        <v>370</v>
      </c>
      <c r="F559" s="130" t="s">
        <v>525</v>
      </c>
      <c r="G559" s="30" t="s">
        <v>254</v>
      </c>
      <c r="H559" s="30"/>
      <c r="I559" s="94">
        <f t="shared" si="66"/>
        <v>60</v>
      </c>
      <c r="J559" s="94">
        <f t="shared" si="66"/>
        <v>-9</v>
      </c>
      <c r="K559" s="33">
        <f t="shared" si="60"/>
        <v>51</v>
      </c>
      <c r="L559" s="127"/>
      <c r="M559" s="33">
        <f t="shared" si="57"/>
        <v>51</v>
      </c>
      <c r="N559" s="70"/>
      <c r="O559" s="77">
        <f t="shared" si="59"/>
        <v>51</v>
      </c>
      <c r="P559" s="70"/>
      <c r="Q559" s="263">
        <f t="shared" si="65"/>
        <v>51</v>
      </c>
      <c r="R559" s="263">
        <f>R560</f>
        <v>-0.2</v>
      </c>
      <c r="S559" s="263">
        <f t="shared" si="64"/>
        <v>50.8</v>
      </c>
    </row>
    <row r="560" spans="2:19" ht="12.75">
      <c r="B560" s="36" t="s">
        <v>408</v>
      </c>
      <c r="C560" s="70"/>
      <c r="D560" s="30" t="s">
        <v>367</v>
      </c>
      <c r="E560" s="30" t="s">
        <v>370</v>
      </c>
      <c r="F560" s="130" t="s">
        <v>525</v>
      </c>
      <c r="G560" s="30" t="s">
        <v>254</v>
      </c>
      <c r="H560" s="30">
        <v>2</v>
      </c>
      <c r="I560" s="94">
        <v>60</v>
      </c>
      <c r="J560" s="94">
        <v>-9</v>
      </c>
      <c r="K560" s="33">
        <f t="shared" si="60"/>
        <v>51</v>
      </c>
      <c r="L560" s="127"/>
      <c r="M560" s="33">
        <f t="shared" si="57"/>
        <v>51</v>
      </c>
      <c r="N560" s="70"/>
      <c r="O560" s="77">
        <f t="shared" si="59"/>
        <v>51</v>
      </c>
      <c r="P560" s="70"/>
      <c r="Q560" s="263">
        <f t="shared" si="65"/>
        <v>51</v>
      </c>
      <c r="R560" s="263">
        <v>-0.2</v>
      </c>
      <c r="S560" s="263">
        <f t="shared" si="64"/>
        <v>50.8</v>
      </c>
    </row>
    <row r="561" spans="2:19" ht="12.75">
      <c r="B561" s="73" t="s">
        <v>312</v>
      </c>
      <c r="C561" s="74"/>
      <c r="D561" s="30" t="s">
        <v>367</v>
      </c>
      <c r="E561" s="30" t="s">
        <v>371</v>
      </c>
      <c r="F561" s="30"/>
      <c r="G561" s="30"/>
      <c r="H561" s="30"/>
      <c r="I561" s="94">
        <f>I562</f>
        <v>951.4</v>
      </c>
      <c r="J561" s="94"/>
      <c r="K561" s="33">
        <f t="shared" si="60"/>
        <v>951.4</v>
      </c>
      <c r="L561" s="127"/>
      <c r="M561" s="33">
        <f aca="true" t="shared" si="67" ref="M561:M634">K561+L561</f>
        <v>951.4</v>
      </c>
      <c r="N561" s="70">
        <f>N562</f>
        <v>0</v>
      </c>
      <c r="O561" s="77">
        <f t="shared" si="59"/>
        <v>951.4</v>
      </c>
      <c r="P561" s="70">
        <f>P562</f>
        <v>238.3</v>
      </c>
      <c r="Q561" s="263">
        <f t="shared" si="65"/>
        <v>1189.7</v>
      </c>
      <c r="R561" s="263">
        <f>R562</f>
        <v>77.4</v>
      </c>
      <c r="S561" s="263">
        <f t="shared" si="64"/>
        <v>1267.1000000000001</v>
      </c>
    </row>
    <row r="562" spans="2:19" ht="12.75">
      <c r="B562" s="43" t="s">
        <v>409</v>
      </c>
      <c r="C562" s="64"/>
      <c r="D562" s="30" t="s">
        <v>367</v>
      </c>
      <c r="E562" s="30" t="s">
        <v>371</v>
      </c>
      <c r="F562" s="30" t="s">
        <v>410</v>
      </c>
      <c r="G562" s="30"/>
      <c r="H562" s="30"/>
      <c r="I562" s="94">
        <f>I563</f>
        <v>951.4</v>
      </c>
      <c r="J562" s="94"/>
      <c r="K562" s="33">
        <f t="shared" si="60"/>
        <v>951.4</v>
      </c>
      <c r="L562" s="127"/>
      <c r="M562" s="33">
        <f t="shared" si="67"/>
        <v>951.4</v>
      </c>
      <c r="N562" s="70">
        <f>N563</f>
        <v>0</v>
      </c>
      <c r="O562" s="77">
        <f t="shared" si="59"/>
        <v>951.4</v>
      </c>
      <c r="P562" s="70">
        <f>P563</f>
        <v>238.3</v>
      </c>
      <c r="Q562" s="263">
        <f t="shared" si="65"/>
        <v>1189.7</v>
      </c>
      <c r="R562" s="263">
        <f>R563</f>
        <v>77.4</v>
      </c>
      <c r="S562" s="263">
        <f t="shared" si="64"/>
        <v>1267.1000000000001</v>
      </c>
    </row>
    <row r="563" spans="2:19" ht="25.5">
      <c r="B563" s="36" t="s">
        <v>658</v>
      </c>
      <c r="C563" s="63"/>
      <c r="D563" s="30" t="s">
        <v>367</v>
      </c>
      <c r="E563" s="30" t="s">
        <v>371</v>
      </c>
      <c r="F563" s="30" t="s">
        <v>595</v>
      </c>
      <c r="G563" s="30"/>
      <c r="H563" s="30"/>
      <c r="I563" s="94">
        <f>I564+I567+I570</f>
        <v>951.4</v>
      </c>
      <c r="J563" s="94"/>
      <c r="K563" s="33">
        <f t="shared" si="60"/>
        <v>951.4</v>
      </c>
      <c r="L563" s="127"/>
      <c r="M563" s="33">
        <f t="shared" si="67"/>
        <v>951.4</v>
      </c>
      <c r="N563" s="70">
        <f>N564+N567+N570</f>
        <v>0</v>
      </c>
      <c r="O563" s="77">
        <f t="shared" si="59"/>
        <v>951.4</v>
      </c>
      <c r="P563" s="70">
        <f>P564</f>
        <v>238.3</v>
      </c>
      <c r="Q563" s="263">
        <f t="shared" si="65"/>
        <v>1189.7</v>
      </c>
      <c r="R563" s="263">
        <f>R564+R567+R570</f>
        <v>77.4</v>
      </c>
      <c r="S563" s="263">
        <f t="shared" si="64"/>
        <v>1267.1000000000001</v>
      </c>
    </row>
    <row r="564" spans="2:19" ht="25.5">
      <c r="B564" s="36" t="s">
        <v>412</v>
      </c>
      <c r="C564" s="63"/>
      <c r="D564" s="30" t="s">
        <v>367</v>
      </c>
      <c r="E564" s="30" t="s">
        <v>371</v>
      </c>
      <c r="F564" s="30" t="s">
        <v>595</v>
      </c>
      <c r="G564" s="30" t="s">
        <v>214</v>
      </c>
      <c r="H564" s="30"/>
      <c r="I564" s="94">
        <f>I565</f>
        <v>743.3</v>
      </c>
      <c r="J564" s="94"/>
      <c r="K564" s="33">
        <f t="shared" si="60"/>
        <v>743.3</v>
      </c>
      <c r="L564" s="127"/>
      <c r="M564" s="33">
        <f t="shared" si="67"/>
        <v>743.3</v>
      </c>
      <c r="N564" s="70"/>
      <c r="O564" s="77">
        <f t="shared" si="59"/>
        <v>743.3</v>
      </c>
      <c r="P564" s="70">
        <f>P565</f>
        <v>238.3</v>
      </c>
      <c r="Q564" s="263">
        <f t="shared" si="65"/>
        <v>981.5999999999999</v>
      </c>
      <c r="R564" s="263">
        <f>R565</f>
        <v>111.4</v>
      </c>
      <c r="S564" s="263">
        <f t="shared" si="64"/>
        <v>1093</v>
      </c>
    </row>
    <row r="565" spans="2:19" ht="12.75">
      <c r="B565" s="36" t="s">
        <v>413</v>
      </c>
      <c r="C565" s="63"/>
      <c r="D565" s="30" t="s">
        <v>367</v>
      </c>
      <c r="E565" s="30" t="s">
        <v>371</v>
      </c>
      <c r="F565" s="30" t="s">
        <v>595</v>
      </c>
      <c r="G565" s="30" t="s">
        <v>414</v>
      </c>
      <c r="H565" s="30"/>
      <c r="I565" s="94">
        <f>I566</f>
        <v>743.3</v>
      </c>
      <c r="J565" s="94"/>
      <c r="K565" s="33">
        <f t="shared" si="60"/>
        <v>743.3</v>
      </c>
      <c r="L565" s="127"/>
      <c r="M565" s="33">
        <f t="shared" si="67"/>
        <v>743.3</v>
      </c>
      <c r="N565" s="70"/>
      <c r="O565" s="77">
        <f t="shared" si="59"/>
        <v>743.3</v>
      </c>
      <c r="P565" s="70">
        <f>P566</f>
        <v>238.3</v>
      </c>
      <c r="Q565" s="263">
        <f t="shared" si="65"/>
        <v>981.5999999999999</v>
      </c>
      <c r="R565" s="263">
        <f>R566</f>
        <v>111.4</v>
      </c>
      <c r="S565" s="263">
        <f t="shared" si="64"/>
        <v>1093</v>
      </c>
    </row>
    <row r="566" spans="2:19" ht="12.75">
      <c r="B566" s="36" t="s">
        <v>408</v>
      </c>
      <c r="C566" s="63"/>
      <c r="D566" s="30" t="s">
        <v>367</v>
      </c>
      <c r="E566" s="30" t="s">
        <v>371</v>
      </c>
      <c r="F566" s="30" t="s">
        <v>595</v>
      </c>
      <c r="G566" s="30" t="s">
        <v>414</v>
      </c>
      <c r="H566" s="30">
        <v>2</v>
      </c>
      <c r="I566" s="95">
        <v>743.3</v>
      </c>
      <c r="J566" s="94"/>
      <c r="K566" s="33">
        <f t="shared" si="60"/>
        <v>743.3</v>
      </c>
      <c r="L566" s="127"/>
      <c r="M566" s="33">
        <f t="shared" si="67"/>
        <v>743.3</v>
      </c>
      <c r="N566" s="70"/>
      <c r="O566" s="77">
        <f t="shared" si="59"/>
        <v>743.3</v>
      </c>
      <c r="P566" s="70">
        <v>238.3</v>
      </c>
      <c r="Q566" s="263">
        <f t="shared" si="65"/>
        <v>981.5999999999999</v>
      </c>
      <c r="R566" s="263">
        <v>111.4</v>
      </c>
      <c r="S566" s="263">
        <f t="shared" si="64"/>
        <v>1093</v>
      </c>
    </row>
    <row r="567" spans="2:19" ht="12.75">
      <c r="B567" s="43" t="s">
        <v>419</v>
      </c>
      <c r="C567" s="61"/>
      <c r="D567" s="30" t="s">
        <v>367</v>
      </c>
      <c r="E567" s="30" t="s">
        <v>371</v>
      </c>
      <c r="F567" s="30" t="s">
        <v>595</v>
      </c>
      <c r="G567" s="30" t="s">
        <v>420</v>
      </c>
      <c r="H567" s="30"/>
      <c r="I567" s="95">
        <f>I568</f>
        <v>207.4</v>
      </c>
      <c r="J567" s="94"/>
      <c r="K567" s="33">
        <f t="shared" si="60"/>
        <v>207.4</v>
      </c>
      <c r="L567" s="127"/>
      <c r="M567" s="33">
        <f t="shared" si="67"/>
        <v>207.4</v>
      </c>
      <c r="N567" s="70">
        <f>N568</f>
        <v>-1.3</v>
      </c>
      <c r="O567" s="77">
        <f t="shared" si="59"/>
        <v>206.1</v>
      </c>
      <c r="P567" s="70"/>
      <c r="Q567" s="263">
        <f t="shared" si="65"/>
        <v>206.1</v>
      </c>
      <c r="R567" s="263">
        <f>R568</f>
        <v>-34</v>
      </c>
      <c r="S567" s="263">
        <f t="shared" si="64"/>
        <v>172.1</v>
      </c>
    </row>
    <row r="568" spans="2:19" ht="12.75">
      <c r="B568" s="43" t="s">
        <v>421</v>
      </c>
      <c r="C568" s="61"/>
      <c r="D568" s="30" t="s">
        <v>367</v>
      </c>
      <c r="E568" s="30" t="s">
        <v>371</v>
      </c>
      <c r="F568" s="30" t="s">
        <v>595</v>
      </c>
      <c r="G568" s="30" t="s">
        <v>422</v>
      </c>
      <c r="H568" s="30"/>
      <c r="I568" s="95">
        <f>I569</f>
        <v>207.4</v>
      </c>
      <c r="J568" s="94"/>
      <c r="K568" s="33">
        <f t="shared" si="60"/>
        <v>207.4</v>
      </c>
      <c r="L568" s="127"/>
      <c r="M568" s="33">
        <f t="shared" si="67"/>
        <v>207.4</v>
      </c>
      <c r="N568" s="70">
        <f>N569</f>
        <v>-1.3</v>
      </c>
      <c r="O568" s="77">
        <f t="shared" si="59"/>
        <v>206.1</v>
      </c>
      <c r="P568" s="70"/>
      <c r="Q568" s="263">
        <f t="shared" si="65"/>
        <v>206.1</v>
      </c>
      <c r="R568" s="263">
        <f>R569</f>
        <v>-34</v>
      </c>
      <c r="S568" s="263">
        <f t="shared" si="64"/>
        <v>172.1</v>
      </c>
    </row>
    <row r="569" spans="2:19" ht="12.75">
      <c r="B569" s="36" t="s">
        <v>408</v>
      </c>
      <c r="C569" s="63"/>
      <c r="D569" s="30" t="s">
        <v>367</v>
      </c>
      <c r="E569" s="30" t="s">
        <v>371</v>
      </c>
      <c r="F569" s="30" t="s">
        <v>595</v>
      </c>
      <c r="G569" s="30" t="s">
        <v>422</v>
      </c>
      <c r="H569" s="30">
        <v>2</v>
      </c>
      <c r="I569" s="95">
        <v>207.4</v>
      </c>
      <c r="J569" s="94"/>
      <c r="K569" s="33">
        <f t="shared" si="60"/>
        <v>207.4</v>
      </c>
      <c r="L569" s="127"/>
      <c r="M569" s="33">
        <f t="shared" si="67"/>
        <v>207.4</v>
      </c>
      <c r="N569" s="70">
        <v>-1.3</v>
      </c>
      <c r="O569" s="77">
        <f t="shared" si="59"/>
        <v>206.1</v>
      </c>
      <c r="P569" s="70"/>
      <c r="Q569" s="263">
        <f t="shared" si="65"/>
        <v>206.1</v>
      </c>
      <c r="R569" s="263">
        <v>-34</v>
      </c>
      <c r="S569" s="263">
        <f t="shared" si="64"/>
        <v>172.1</v>
      </c>
    </row>
    <row r="570" spans="2:19" ht="12.75">
      <c r="B570" s="43" t="s">
        <v>424</v>
      </c>
      <c r="C570" s="61"/>
      <c r="D570" s="30" t="s">
        <v>367</v>
      </c>
      <c r="E570" s="30" t="s">
        <v>371</v>
      </c>
      <c r="F570" s="30" t="s">
        <v>595</v>
      </c>
      <c r="G570" s="30" t="s">
        <v>98</v>
      </c>
      <c r="H570" s="30"/>
      <c r="I570" s="95">
        <f>I571</f>
        <v>0.7</v>
      </c>
      <c r="J570" s="94"/>
      <c r="K570" s="33">
        <f t="shared" si="60"/>
        <v>0.7</v>
      </c>
      <c r="L570" s="127"/>
      <c r="M570" s="33">
        <f t="shared" si="67"/>
        <v>0.7</v>
      </c>
      <c r="N570" s="70">
        <f>N571</f>
        <v>1.3</v>
      </c>
      <c r="O570" s="77">
        <f t="shared" si="59"/>
        <v>2</v>
      </c>
      <c r="P570" s="70"/>
      <c r="Q570" s="263">
        <f t="shared" si="65"/>
        <v>2</v>
      </c>
      <c r="R570" s="263">
        <f>R571</f>
        <v>0</v>
      </c>
      <c r="S570" s="263">
        <f t="shared" si="64"/>
        <v>2</v>
      </c>
    </row>
    <row r="571" spans="2:19" ht="12.75">
      <c r="B571" s="43" t="s">
        <v>425</v>
      </c>
      <c r="C571" s="61"/>
      <c r="D571" s="30" t="s">
        <v>367</v>
      </c>
      <c r="E571" s="30" t="s">
        <v>371</v>
      </c>
      <c r="F571" s="30" t="s">
        <v>595</v>
      </c>
      <c r="G571" s="30" t="s">
        <v>426</v>
      </c>
      <c r="H571" s="30"/>
      <c r="I571" s="95">
        <f>I572</f>
        <v>0.7</v>
      </c>
      <c r="J571" s="94"/>
      <c r="K571" s="33">
        <f t="shared" si="60"/>
        <v>0.7</v>
      </c>
      <c r="L571" s="127"/>
      <c r="M571" s="33">
        <f t="shared" si="67"/>
        <v>0.7</v>
      </c>
      <c r="N571" s="70">
        <f>N572</f>
        <v>1.3</v>
      </c>
      <c r="O571" s="77">
        <f t="shared" si="59"/>
        <v>2</v>
      </c>
      <c r="P571" s="70"/>
      <c r="Q571" s="263">
        <f t="shared" si="65"/>
        <v>2</v>
      </c>
      <c r="R571" s="263">
        <f>R572</f>
        <v>0</v>
      </c>
      <c r="S571" s="263">
        <f t="shared" si="64"/>
        <v>2</v>
      </c>
    </row>
    <row r="572" spans="2:19" ht="12.75">
      <c r="B572" s="36" t="s">
        <v>408</v>
      </c>
      <c r="C572" s="63"/>
      <c r="D572" s="30" t="s">
        <v>367</v>
      </c>
      <c r="E572" s="30" t="s">
        <v>371</v>
      </c>
      <c r="F572" s="30" t="s">
        <v>595</v>
      </c>
      <c r="G572" s="30" t="s">
        <v>426</v>
      </c>
      <c r="H572" s="30">
        <v>2</v>
      </c>
      <c r="I572" s="95">
        <v>0.7</v>
      </c>
      <c r="J572" s="94"/>
      <c r="K572" s="33">
        <f t="shared" si="60"/>
        <v>0.7</v>
      </c>
      <c r="L572" s="127"/>
      <c r="M572" s="33">
        <f t="shared" si="67"/>
        <v>0.7</v>
      </c>
      <c r="N572" s="70">
        <v>1.3</v>
      </c>
      <c r="O572" s="77">
        <f t="shared" si="59"/>
        <v>2</v>
      </c>
      <c r="P572" s="70"/>
      <c r="Q572" s="263">
        <f t="shared" si="65"/>
        <v>2</v>
      </c>
      <c r="R572" s="263">
        <v>0</v>
      </c>
      <c r="S572" s="263">
        <f t="shared" si="64"/>
        <v>2</v>
      </c>
    </row>
    <row r="573" spans="2:19" ht="12.75">
      <c r="B573" s="36" t="s">
        <v>318</v>
      </c>
      <c r="C573" s="63"/>
      <c r="D573" s="30" t="s">
        <v>374</v>
      </c>
      <c r="E573" s="30"/>
      <c r="F573" s="56"/>
      <c r="G573" s="30"/>
      <c r="H573" s="30"/>
      <c r="I573" s="95">
        <f>I574+I605+I631</f>
        <v>6254.400000000001</v>
      </c>
      <c r="J573" s="94">
        <f>J574+J605+J631</f>
        <v>46.9</v>
      </c>
      <c r="K573" s="33">
        <f t="shared" si="60"/>
        <v>6301.3</v>
      </c>
      <c r="L573" s="127">
        <f>L574+L605</f>
        <v>405.9</v>
      </c>
      <c r="M573" s="33">
        <f t="shared" si="67"/>
        <v>6707.2</v>
      </c>
      <c r="N573" s="70">
        <f>N574+N605+N631</f>
        <v>38</v>
      </c>
      <c r="O573" s="77">
        <f t="shared" si="59"/>
        <v>6745.2</v>
      </c>
      <c r="P573" s="70">
        <f>P574+P605+P631</f>
        <v>102.9</v>
      </c>
      <c r="Q573" s="263">
        <f t="shared" si="65"/>
        <v>6848.099999999999</v>
      </c>
      <c r="R573" s="263">
        <f>R574+R605+R631</f>
        <v>116.70000000000007</v>
      </c>
      <c r="S573" s="263">
        <f t="shared" si="64"/>
        <v>6964.799999999999</v>
      </c>
    </row>
    <row r="574" spans="2:19" ht="12.75">
      <c r="B574" s="36" t="s">
        <v>319</v>
      </c>
      <c r="C574" s="63"/>
      <c r="D574" s="30" t="s">
        <v>374</v>
      </c>
      <c r="E574" s="30" t="s">
        <v>376</v>
      </c>
      <c r="F574" s="30"/>
      <c r="G574" s="30"/>
      <c r="H574" s="30"/>
      <c r="I574" s="95">
        <f>I575+I593+I580</f>
        <v>636.1</v>
      </c>
      <c r="J574" s="94"/>
      <c r="K574" s="33">
        <f t="shared" si="60"/>
        <v>636.1</v>
      </c>
      <c r="L574" s="127">
        <f>L575+L593+L580</f>
        <v>405.9</v>
      </c>
      <c r="M574" s="33">
        <f t="shared" si="67"/>
        <v>1042</v>
      </c>
      <c r="N574" s="70"/>
      <c r="O574" s="77">
        <f t="shared" si="59"/>
        <v>1042</v>
      </c>
      <c r="P574" s="70">
        <f>P575+P580+P593</f>
        <v>33.6</v>
      </c>
      <c r="Q574" s="263">
        <f t="shared" si="65"/>
        <v>1075.6</v>
      </c>
      <c r="R574" s="263">
        <f>R575+R580+R593</f>
        <v>570.8000000000001</v>
      </c>
      <c r="S574" s="263">
        <f t="shared" si="64"/>
        <v>1646.4</v>
      </c>
    </row>
    <row r="575" spans="2:19" ht="12.75">
      <c r="B575" s="43" t="s">
        <v>409</v>
      </c>
      <c r="C575" s="64"/>
      <c r="D575" s="30" t="s">
        <v>374</v>
      </c>
      <c r="E575" s="30" t="s">
        <v>376</v>
      </c>
      <c r="F575" s="62" t="s">
        <v>410</v>
      </c>
      <c r="G575" s="30"/>
      <c r="H575" s="30"/>
      <c r="I575" s="95">
        <f>I576</f>
        <v>162</v>
      </c>
      <c r="J575" s="94"/>
      <c r="K575" s="33">
        <f t="shared" si="60"/>
        <v>162</v>
      </c>
      <c r="L575" s="127">
        <f>L576</f>
        <v>-60</v>
      </c>
      <c r="M575" s="33">
        <f t="shared" si="67"/>
        <v>102</v>
      </c>
      <c r="N575" s="70"/>
      <c r="O575" s="77">
        <f t="shared" si="59"/>
        <v>102</v>
      </c>
      <c r="P575" s="70"/>
      <c r="Q575" s="263">
        <f t="shared" si="65"/>
        <v>102</v>
      </c>
      <c r="R575" s="263">
        <f>R576</f>
        <v>-33.3</v>
      </c>
      <c r="S575" s="263">
        <f t="shared" si="64"/>
        <v>68.7</v>
      </c>
    </row>
    <row r="576" spans="2:19" ht="12.75">
      <c r="B576" s="36" t="s">
        <v>662</v>
      </c>
      <c r="C576" s="63"/>
      <c r="D576" s="30" t="s">
        <v>374</v>
      </c>
      <c r="E576" s="30" t="s">
        <v>376</v>
      </c>
      <c r="F576" s="62" t="s">
        <v>600</v>
      </c>
      <c r="G576" s="30"/>
      <c r="H576" s="30"/>
      <c r="I576" s="95">
        <f>I577</f>
        <v>162</v>
      </c>
      <c r="J576" s="94"/>
      <c r="K576" s="33">
        <f t="shared" si="60"/>
        <v>162</v>
      </c>
      <c r="L576" s="127">
        <f>L577</f>
        <v>-60</v>
      </c>
      <c r="M576" s="33">
        <f t="shared" si="67"/>
        <v>102</v>
      </c>
      <c r="N576" s="70"/>
      <c r="O576" s="77">
        <f aca="true" t="shared" si="68" ref="O576:O604">M576+N576</f>
        <v>102</v>
      </c>
      <c r="P576" s="70"/>
      <c r="Q576" s="263">
        <f t="shared" si="65"/>
        <v>102</v>
      </c>
      <c r="R576" s="263">
        <f>R577</f>
        <v>-33.3</v>
      </c>
      <c r="S576" s="263">
        <f t="shared" si="64"/>
        <v>68.7</v>
      </c>
    </row>
    <row r="577" spans="2:19" ht="12.75">
      <c r="B577" s="36" t="s">
        <v>494</v>
      </c>
      <c r="C577" s="63"/>
      <c r="D577" s="30" t="s">
        <v>374</v>
      </c>
      <c r="E577" s="30" t="s">
        <v>376</v>
      </c>
      <c r="F577" s="62" t="s">
        <v>600</v>
      </c>
      <c r="G577" s="30" t="s">
        <v>495</v>
      </c>
      <c r="H577" s="30"/>
      <c r="I577" s="95">
        <f>I578</f>
        <v>162</v>
      </c>
      <c r="J577" s="94"/>
      <c r="K577" s="33">
        <f t="shared" si="60"/>
        <v>162</v>
      </c>
      <c r="L577" s="127">
        <f>L578</f>
        <v>-60</v>
      </c>
      <c r="M577" s="33">
        <f t="shared" si="67"/>
        <v>102</v>
      </c>
      <c r="N577" s="70"/>
      <c r="O577" s="77">
        <f t="shared" si="68"/>
        <v>102</v>
      </c>
      <c r="P577" s="70"/>
      <c r="Q577" s="263">
        <f t="shared" si="65"/>
        <v>102</v>
      </c>
      <c r="R577" s="263">
        <f>R578</f>
        <v>-33.3</v>
      </c>
      <c r="S577" s="263">
        <f t="shared" si="64"/>
        <v>68.7</v>
      </c>
    </row>
    <row r="578" spans="2:19" ht="12.75">
      <c r="B578" s="36" t="s">
        <v>629</v>
      </c>
      <c r="C578" s="63"/>
      <c r="D578" s="30" t="s">
        <v>374</v>
      </c>
      <c r="E578" s="30" t="s">
        <v>376</v>
      </c>
      <c r="F578" s="62" t="s">
        <v>600</v>
      </c>
      <c r="G578" s="19">
        <v>612</v>
      </c>
      <c r="H578" s="30"/>
      <c r="I578" s="95">
        <f>I579</f>
        <v>162</v>
      </c>
      <c r="J578" s="94"/>
      <c r="K578" s="33">
        <f t="shared" si="60"/>
        <v>162</v>
      </c>
      <c r="L578" s="127">
        <f>L579</f>
        <v>-60</v>
      </c>
      <c r="M578" s="33">
        <f t="shared" si="67"/>
        <v>102</v>
      </c>
      <c r="N578" s="70"/>
      <c r="O578" s="77">
        <f t="shared" si="68"/>
        <v>102</v>
      </c>
      <c r="P578" s="70"/>
      <c r="Q578" s="263">
        <f t="shared" si="65"/>
        <v>102</v>
      </c>
      <c r="R578" s="263">
        <f>R579</f>
        <v>-33.3</v>
      </c>
      <c r="S578" s="263">
        <f t="shared" si="64"/>
        <v>68.7</v>
      </c>
    </row>
    <row r="579" spans="2:19" ht="12.75">
      <c r="B579" s="36" t="s">
        <v>408</v>
      </c>
      <c r="C579" s="69"/>
      <c r="D579" s="30" t="s">
        <v>374</v>
      </c>
      <c r="E579" s="30" t="s">
        <v>376</v>
      </c>
      <c r="F579" s="62" t="s">
        <v>600</v>
      </c>
      <c r="G579" s="19">
        <v>612</v>
      </c>
      <c r="H579" s="30">
        <v>2</v>
      </c>
      <c r="I579" s="95">
        <v>162</v>
      </c>
      <c r="J579" s="94"/>
      <c r="K579" s="33">
        <f t="shared" si="60"/>
        <v>162</v>
      </c>
      <c r="L579" s="127">
        <v>-60</v>
      </c>
      <c r="M579" s="33">
        <f t="shared" si="67"/>
        <v>102</v>
      </c>
      <c r="N579" s="70"/>
      <c r="O579" s="77">
        <f t="shared" si="68"/>
        <v>102</v>
      </c>
      <c r="P579" s="70"/>
      <c r="Q579" s="263">
        <f t="shared" si="65"/>
        <v>102</v>
      </c>
      <c r="R579" s="263">
        <v>-33.3</v>
      </c>
      <c r="S579" s="263">
        <f t="shared" si="64"/>
        <v>68.7</v>
      </c>
    </row>
    <row r="580" spans="2:19" ht="12.75">
      <c r="B580" s="36" t="s">
        <v>317</v>
      </c>
      <c r="C580" s="63"/>
      <c r="D580" s="30" t="s">
        <v>374</v>
      </c>
      <c r="E580" s="30" t="s">
        <v>376</v>
      </c>
      <c r="F580" s="62" t="s">
        <v>240</v>
      </c>
      <c r="G580" s="30"/>
      <c r="H580" s="30"/>
      <c r="I580" s="95">
        <f>I589</f>
        <v>358.6</v>
      </c>
      <c r="J580" s="94"/>
      <c r="K580" s="33">
        <f>I580+J580</f>
        <v>358.6</v>
      </c>
      <c r="L580" s="127">
        <f>L589+L585+L581</f>
        <v>465.9</v>
      </c>
      <c r="M580" s="33">
        <f aca="true" t="shared" si="69" ref="M580:M592">K580+L580</f>
        <v>824.5</v>
      </c>
      <c r="N580" s="70">
        <f>N589</f>
        <v>0</v>
      </c>
      <c r="O580" s="77">
        <f aca="true" t="shared" si="70" ref="O580:O592">M580+N580</f>
        <v>824.5</v>
      </c>
      <c r="P580" s="70">
        <f>P581+P585+P589</f>
        <v>33.6</v>
      </c>
      <c r="Q580" s="263">
        <f t="shared" si="65"/>
        <v>858.1</v>
      </c>
      <c r="R580" s="263">
        <f>R581+R585+R589</f>
        <v>606.7</v>
      </c>
      <c r="S580" s="263">
        <f t="shared" si="64"/>
        <v>1464.8000000000002</v>
      </c>
    </row>
    <row r="581" spans="2:19" ht="25.5">
      <c r="B581" s="36" t="s">
        <v>279</v>
      </c>
      <c r="C581" s="69"/>
      <c r="D581" s="30" t="s">
        <v>374</v>
      </c>
      <c r="E581" s="30" t="s">
        <v>376</v>
      </c>
      <c r="F581" s="62" t="s">
        <v>107</v>
      </c>
      <c r="G581" s="30"/>
      <c r="H581" s="30"/>
      <c r="I581" s="95"/>
      <c r="J581" s="94"/>
      <c r="K581" s="33"/>
      <c r="L581" s="127">
        <f>L582</f>
        <v>170.1</v>
      </c>
      <c r="M581" s="33">
        <f t="shared" si="69"/>
        <v>170.1</v>
      </c>
      <c r="N581" s="70"/>
      <c r="O581" s="77">
        <f t="shared" si="70"/>
        <v>170.1</v>
      </c>
      <c r="P581" s="70"/>
      <c r="Q581" s="263">
        <f t="shared" si="65"/>
        <v>170.1</v>
      </c>
      <c r="R581" s="263">
        <f>R582</f>
        <v>233.9</v>
      </c>
      <c r="S581" s="263">
        <f t="shared" si="64"/>
        <v>404</v>
      </c>
    </row>
    <row r="582" spans="2:19" ht="12.75">
      <c r="B582" s="36" t="s">
        <v>532</v>
      </c>
      <c r="C582" s="69"/>
      <c r="D582" s="30" t="s">
        <v>374</v>
      </c>
      <c r="E582" s="30" t="s">
        <v>376</v>
      </c>
      <c r="F582" s="62" t="s">
        <v>107</v>
      </c>
      <c r="G582" s="30" t="s">
        <v>599</v>
      </c>
      <c r="H582" s="30"/>
      <c r="I582" s="95"/>
      <c r="J582" s="94"/>
      <c r="K582" s="33"/>
      <c r="L582" s="127">
        <f>L583</f>
        <v>170.1</v>
      </c>
      <c r="M582" s="33">
        <f t="shared" si="69"/>
        <v>170.1</v>
      </c>
      <c r="N582" s="70"/>
      <c r="O582" s="77">
        <f t="shared" si="70"/>
        <v>170.1</v>
      </c>
      <c r="P582" s="70"/>
      <c r="Q582" s="263">
        <f t="shared" si="65"/>
        <v>170.1</v>
      </c>
      <c r="R582" s="263">
        <f>R583</f>
        <v>233.9</v>
      </c>
      <c r="S582" s="263">
        <f t="shared" si="64"/>
        <v>404</v>
      </c>
    </row>
    <row r="583" spans="2:19" ht="12.75">
      <c r="B583" s="22" t="s">
        <v>474</v>
      </c>
      <c r="C583" s="69"/>
      <c r="D583" s="30" t="s">
        <v>374</v>
      </c>
      <c r="E583" s="30" t="s">
        <v>376</v>
      </c>
      <c r="F583" s="62" t="s">
        <v>107</v>
      </c>
      <c r="G583" s="30" t="s">
        <v>473</v>
      </c>
      <c r="H583" s="30"/>
      <c r="I583" s="95"/>
      <c r="J583" s="94"/>
      <c r="K583" s="33"/>
      <c r="L583" s="127">
        <f>L584</f>
        <v>170.1</v>
      </c>
      <c r="M583" s="33">
        <f t="shared" si="69"/>
        <v>170.1</v>
      </c>
      <c r="N583" s="70"/>
      <c r="O583" s="77">
        <f t="shared" si="70"/>
        <v>170.1</v>
      </c>
      <c r="P583" s="70"/>
      <c r="Q583" s="263">
        <f t="shared" si="65"/>
        <v>170.1</v>
      </c>
      <c r="R583" s="263">
        <f>R584</f>
        <v>233.9</v>
      </c>
      <c r="S583" s="263">
        <f t="shared" si="64"/>
        <v>404</v>
      </c>
    </row>
    <row r="584" spans="2:19" ht="12.75">
      <c r="B584" s="43" t="s">
        <v>383</v>
      </c>
      <c r="C584" s="69"/>
      <c r="D584" s="30" t="s">
        <v>374</v>
      </c>
      <c r="E584" s="30" t="s">
        <v>376</v>
      </c>
      <c r="F584" s="62" t="s">
        <v>107</v>
      </c>
      <c r="G584" s="30" t="s">
        <v>473</v>
      </c>
      <c r="H584" s="30" t="s">
        <v>400</v>
      </c>
      <c r="I584" s="95"/>
      <c r="J584" s="94"/>
      <c r="K584" s="33"/>
      <c r="L584" s="127">
        <v>170.1</v>
      </c>
      <c r="M584" s="33">
        <f t="shared" si="69"/>
        <v>170.1</v>
      </c>
      <c r="N584" s="70"/>
      <c r="O584" s="77">
        <f t="shared" si="70"/>
        <v>170.1</v>
      </c>
      <c r="P584" s="70"/>
      <c r="Q584" s="263">
        <f t="shared" si="65"/>
        <v>170.1</v>
      </c>
      <c r="R584" s="263">
        <v>233.9</v>
      </c>
      <c r="S584" s="263">
        <f t="shared" si="64"/>
        <v>404</v>
      </c>
    </row>
    <row r="585" spans="2:19" ht="38.25">
      <c r="B585" s="36" t="s">
        <v>280</v>
      </c>
      <c r="C585" s="69"/>
      <c r="D585" s="30" t="s">
        <v>374</v>
      </c>
      <c r="E585" s="30" t="s">
        <v>376</v>
      </c>
      <c r="F585" s="62" t="s">
        <v>106</v>
      </c>
      <c r="G585" s="30"/>
      <c r="H585" s="30"/>
      <c r="I585" s="95"/>
      <c r="J585" s="94"/>
      <c r="K585" s="33"/>
      <c r="L585" s="127">
        <f>L586</f>
        <v>266.5</v>
      </c>
      <c r="M585" s="33">
        <f t="shared" si="69"/>
        <v>266.5</v>
      </c>
      <c r="N585" s="70"/>
      <c r="O585" s="77">
        <f t="shared" si="70"/>
        <v>266.5</v>
      </c>
      <c r="P585" s="70"/>
      <c r="Q585" s="263">
        <f t="shared" si="65"/>
        <v>266.5</v>
      </c>
      <c r="R585" s="263">
        <f>R586</f>
        <v>486.7</v>
      </c>
      <c r="S585" s="263">
        <f t="shared" si="64"/>
        <v>753.2</v>
      </c>
    </row>
    <row r="586" spans="2:19" ht="12.75">
      <c r="B586" s="36" t="s">
        <v>532</v>
      </c>
      <c r="C586" s="69"/>
      <c r="D586" s="30" t="s">
        <v>374</v>
      </c>
      <c r="E586" s="30" t="s">
        <v>376</v>
      </c>
      <c r="F586" s="62" t="s">
        <v>106</v>
      </c>
      <c r="G586" s="30" t="s">
        <v>599</v>
      </c>
      <c r="H586" s="30"/>
      <c r="I586" s="95"/>
      <c r="J586" s="94"/>
      <c r="K586" s="33"/>
      <c r="L586" s="127">
        <f>L587</f>
        <v>266.5</v>
      </c>
      <c r="M586" s="33">
        <f t="shared" si="69"/>
        <v>266.5</v>
      </c>
      <c r="N586" s="70"/>
      <c r="O586" s="77">
        <f t="shared" si="70"/>
        <v>266.5</v>
      </c>
      <c r="P586" s="70"/>
      <c r="Q586" s="263">
        <f t="shared" si="65"/>
        <v>266.5</v>
      </c>
      <c r="R586" s="263">
        <f>R587</f>
        <v>486.7</v>
      </c>
      <c r="S586" s="263">
        <f t="shared" si="64"/>
        <v>753.2</v>
      </c>
    </row>
    <row r="587" spans="2:19" ht="12.75">
      <c r="B587" s="22" t="s">
        <v>474</v>
      </c>
      <c r="C587" s="69"/>
      <c r="D587" s="30" t="s">
        <v>374</v>
      </c>
      <c r="E587" s="30" t="s">
        <v>376</v>
      </c>
      <c r="F587" s="62" t="s">
        <v>106</v>
      </c>
      <c r="G587" s="30" t="s">
        <v>473</v>
      </c>
      <c r="H587" s="30"/>
      <c r="I587" s="95"/>
      <c r="J587" s="94"/>
      <c r="K587" s="33"/>
      <c r="L587" s="127">
        <f>L588</f>
        <v>266.5</v>
      </c>
      <c r="M587" s="33">
        <f t="shared" si="69"/>
        <v>266.5</v>
      </c>
      <c r="N587" s="70"/>
      <c r="O587" s="77">
        <f t="shared" si="70"/>
        <v>266.5</v>
      </c>
      <c r="P587" s="70"/>
      <c r="Q587" s="263">
        <f t="shared" si="65"/>
        <v>266.5</v>
      </c>
      <c r="R587" s="263">
        <f>R588</f>
        <v>486.7</v>
      </c>
      <c r="S587" s="263">
        <f t="shared" si="64"/>
        <v>753.2</v>
      </c>
    </row>
    <row r="588" spans="2:19" ht="12.75">
      <c r="B588" s="36" t="s">
        <v>382</v>
      </c>
      <c r="C588" s="69"/>
      <c r="D588" s="30" t="s">
        <v>374</v>
      </c>
      <c r="E588" s="30" t="s">
        <v>376</v>
      </c>
      <c r="F588" s="62" t="s">
        <v>106</v>
      </c>
      <c r="G588" s="30" t="s">
        <v>473</v>
      </c>
      <c r="H588" s="30" t="s">
        <v>31</v>
      </c>
      <c r="I588" s="95"/>
      <c r="J588" s="94"/>
      <c r="K588" s="33"/>
      <c r="L588" s="127">
        <v>266.5</v>
      </c>
      <c r="M588" s="33">
        <f t="shared" si="69"/>
        <v>266.5</v>
      </c>
      <c r="N588" s="70"/>
      <c r="O588" s="77">
        <f t="shared" si="70"/>
        <v>266.5</v>
      </c>
      <c r="P588" s="70"/>
      <c r="Q588" s="263">
        <f t="shared" si="65"/>
        <v>266.5</v>
      </c>
      <c r="R588" s="263">
        <v>486.7</v>
      </c>
      <c r="S588" s="263">
        <f t="shared" si="64"/>
        <v>753.2</v>
      </c>
    </row>
    <row r="589" spans="2:19" ht="38.25">
      <c r="B589" s="36" t="s">
        <v>281</v>
      </c>
      <c r="C589" s="63"/>
      <c r="D589" s="30" t="s">
        <v>374</v>
      </c>
      <c r="E589" s="30" t="s">
        <v>376</v>
      </c>
      <c r="F589" s="62" t="s">
        <v>241</v>
      </c>
      <c r="G589" s="30"/>
      <c r="H589" s="30"/>
      <c r="I589" s="95">
        <f>I590</f>
        <v>358.6</v>
      </c>
      <c r="J589" s="94"/>
      <c r="K589" s="33">
        <f>I589+J589</f>
        <v>358.6</v>
      </c>
      <c r="L589" s="127">
        <f>L590</f>
        <v>29.3</v>
      </c>
      <c r="M589" s="33">
        <f t="shared" si="69"/>
        <v>387.90000000000003</v>
      </c>
      <c r="N589" s="70">
        <f>N590</f>
        <v>0</v>
      </c>
      <c r="O589" s="77">
        <f t="shared" si="70"/>
        <v>387.90000000000003</v>
      </c>
      <c r="P589" s="70">
        <f>P590</f>
        <v>33.6</v>
      </c>
      <c r="Q589" s="263">
        <f t="shared" si="65"/>
        <v>421.50000000000006</v>
      </c>
      <c r="R589" s="263">
        <f>R590</f>
        <v>-113.9</v>
      </c>
      <c r="S589" s="263">
        <f t="shared" si="64"/>
        <v>307.6</v>
      </c>
    </row>
    <row r="590" spans="2:19" ht="12.75">
      <c r="B590" s="36" t="s">
        <v>532</v>
      </c>
      <c r="C590" s="63"/>
      <c r="D590" s="30" t="s">
        <v>374</v>
      </c>
      <c r="E590" s="30" t="s">
        <v>376</v>
      </c>
      <c r="F590" s="62" t="s">
        <v>241</v>
      </c>
      <c r="G590" s="30" t="s">
        <v>599</v>
      </c>
      <c r="H590" s="30"/>
      <c r="I590" s="95">
        <f>I591</f>
        <v>358.6</v>
      </c>
      <c r="J590" s="94"/>
      <c r="K590" s="33">
        <f>I590+J590</f>
        <v>358.6</v>
      </c>
      <c r="L590" s="127">
        <f>L591</f>
        <v>29.3</v>
      </c>
      <c r="M590" s="33">
        <f t="shared" si="69"/>
        <v>387.90000000000003</v>
      </c>
      <c r="N590" s="70">
        <f>N591</f>
        <v>0</v>
      </c>
      <c r="O590" s="77">
        <f t="shared" si="70"/>
        <v>387.90000000000003</v>
      </c>
      <c r="P590" s="70">
        <f>P591</f>
        <v>33.6</v>
      </c>
      <c r="Q590" s="263">
        <f t="shared" si="65"/>
        <v>421.50000000000006</v>
      </c>
      <c r="R590" s="263">
        <f>R591</f>
        <v>-113.9</v>
      </c>
      <c r="S590" s="263">
        <f t="shared" si="64"/>
        <v>307.6</v>
      </c>
    </row>
    <row r="591" spans="2:19" ht="12.75">
      <c r="B591" s="22" t="s">
        <v>474</v>
      </c>
      <c r="C591" s="63"/>
      <c r="D591" s="30" t="s">
        <v>374</v>
      </c>
      <c r="E591" s="30" t="s">
        <v>376</v>
      </c>
      <c r="F591" s="62" t="s">
        <v>241</v>
      </c>
      <c r="G591" s="30" t="s">
        <v>473</v>
      </c>
      <c r="H591" s="30"/>
      <c r="I591" s="95">
        <f>I592</f>
        <v>358.6</v>
      </c>
      <c r="J591" s="94"/>
      <c r="K591" s="33">
        <f>I591+J591</f>
        <v>358.6</v>
      </c>
      <c r="L591" s="127">
        <f>L592</f>
        <v>29.3</v>
      </c>
      <c r="M591" s="33">
        <f t="shared" si="69"/>
        <v>387.90000000000003</v>
      </c>
      <c r="N591" s="70">
        <f>N592</f>
        <v>0</v>
      </c>
      <c r="O591" s="77">
        <f t="shared" si="70"/>
        <v>387.90000000000003</v>
      </c>
      <c r="P591" s="70">
        <f>P592</f>
        <v>33.6</v>
      </c>
      <c r="Q591" s="263">
        <f t="shared" si="65"/>
        <v>421.50000000000006</v>
      </c>
      <c r="R591" s="263">
        <f>R592</f>
        <v>-113.9</v>
      </c>
      <c r="S591" s="263">
        <f t="shared" si="64"/>
        <v>307.6</v>
      </c>
    </row>
    <row r="592" spans="2:19" ht="12.75">
      <c r="B592" s="36" t="s">
        <v>408</v>
      </c>
      <c r="C592" s="69"/>
      <c r="D592" s="30" t="s">
        <v>374</v>
      </c>
      <c r="E592" s="30" t="s">
        <v>376</v>
      </c>
      <c r="F592" s="62" t="s">
        <v>241</v>
      </c>
      <c r="G592" s="30" t="s">
        <v>473</v>
      </c>
      <c r="H592" s="30">
        <v>2</v>
      </c>
      <c r="I592" s="95">
        <v>358.6</v>
      </c>
      <c r="J592" s="94"/>
      <c r="K592" s="33">
        <f>I592+J592</f>
        <v>358.6</v>
      </c>
      <c r="L592" s="127">
        <v>29.3</v>
      </c>
      <c r="M592" s="33">
        <f t="shared" si="69"/>
        <v>387.90000000000003</v>
      </c>
      <c r="N592" s="70"/>
      <c r="O592" s="77">
        <f t="shared" si="70"/>
        <v>387.90000000000003</v>
      </c>
      <c r="P592" s="70">
        <v>33.6</v>
      </c>
      <c r="Q592" s="263">
        <f t="shared" si="65"/>
        <v>421.50000000000006</v>
      </c>
      <c r="R592" s="263">
        <v>-113.9</v>
      </c>
      <c r="S592" s="263">
        <f t="shared" si="64"/>
        <v>307.6</v>
      </c>
    </row>
    <row r="593" spans="2:19" ht="12.75">
      <c r="B593" s="36" t="s">
        <v>581</v>
      </c>
      <c r="C593" s="63"/>
      <c r="D593" s="30" t="s">
        <v>374</v>
      </c>
      <c r="E593" s="30" t="s">
        <v>376</v>
      </c>
      <c r="F593" s="62" t="s">
        <v>582</v>
      </c>
      <c r="G593" s="30"/>
      <c r="H593" s="30"/>
      <c r="I593" s="95">
        <f>I594</f>
        <v>115.5</v>
      </c>
      <c r="J593" s="94"/>
      <c r="K593" s="33">
        <f t="shared" si="60"/>
        <v>115.5</v>
      </c>
      <c r="L593" s="127">
        <f>L594</f>
        <v>0</v>
      </c>
      <c r="M593" s="33">
        <f t="shared" si="67"/>
        <v>115.5</v>
      </c>
      <c r="N593" s="70"/>
      <c r="O593" s="77">
        <f t="shared" si="68"/>
        <v>115.5</v>
      </c>
      <c r="P593" s="70"/>
      <c r="Q593" s="263">
        <f t="shared" si="65"/>
        <v>115.5</v>
      </c>
      <c r="R593" s="263">
        <f>R594</f>
        <v>-2.6000000000000014</v>
      </c>
      <c r="S593" s="263">
        <f t="shared" si="64"/>
        <v>112.9</v>
      </c>
    </row>
    <row r="594" spans="2:19" ht="25.5">
      <c r="B594" s="36" t="s">
        <v>315</v>
      </c>
      <c r="C594" s="63"/>
      <c r="D594" s="30" t="s">
        <v>374</v>
      </c>
      <c r="E594" s="30" t="s">
        <v>376</v>
      </c>
      <c r="F594" s="62" t="s">
        <v>601</v>
      </c>
      <c r="G594" s="30"/>
      <c r="H594" s="30"/>
      <c r="I594" s="95">
        <f>I595</f>
        <v>115.5</v>
      </c>
      <c r="J594" s="94"/>
      <c r="K594" s="33">
        <f t="shared" si="60"/>
        <v>115.5</v>
      </c>
      <c r="L594" s="127">
        <f>L595</f>
        <v>0</v>
      </c>
      <c r="M594" s="33">
        <f t="shared" si="67"/>
        <v>115.5</v>
      </c>
      <c r="N594" s="70"/>
      <c r="O594" s="77">
        <f t="shared" si="68"/>
        <v>115.5</v>
      </c>
      <c r="P594" s="70"/>
      <c r="Q594" s="263">
        <f t="shared" si="65"/>
        <v>115.5</v>
      </c>
      <c r="R594" s="263">
        <f>R595</f>
        <v>-2.6000000000000014</v>
      </c>
      <c r="S594" s="263">
        <f t="shared" si="64"/>
        <v>112.9</v>
      </c>
    </row>
    <row r="595" spans="2:19" ht="25.5">
      <c r="B595" s="36" t="s">
        <v>316</v>
      </c>
      <c r="C595" s="63"/>
      <c r="D595" s="30" t="s">
        <v>374</v>
      </c>
      <c r="E595" s="30" t="s">
        <v>376</v>
      </c>
      <c r="F595" s="62" t="s">
        <v>602</v>
      </c>
      <c r="G595" s="19"/>
      <c r="H595" s="30"/>
      <c r="I595" s="95">
        <f>I596</f>
        <v>115.5</v>
      </c>
      <c r="J595" s="94"/>
      <c r="K595" s="33">
        <f t="shared" si="60"/>
        <v>115.5</v>
      </c>
      <c r="L595" s="127">
        <f>L596+L599+L602</f>
        <v>0</v>
      </c>
      <c r="M595" s="33">
        <f t="shared" si="67"/>
        <v>115.5</v>
      </c>
      <c r="N595" s="70"/>
      <c r="O595" s="77">
        <f t="shared" si="68"/>
        <v>115.5</v>
      </c>
      <c r="P595" s="70"/>
      <c r="Q595" s="263">
        <f t="shared" si="65"/>
        <v>115.5</v>
      </c>
      <c r="R595" s="263">
        <f>R596+R599+R602</f>
        <v>-2.6000000000000014</v>
      </c>
      <c r="S595" s="263">
        <f t="shared" si="64"/>
        <v>112.9</v>
      </c>
    </row>
    <row r="596" spans="2:19" ht="12.75">
      <c r="B596" s="43" t="s">
        <v>419</v>
      </c>
      <c r="C596" s="61"/>
      <c r="D596" s="30" t="s">
        <v>374</v>
      </c>
      <c r="E596" s="30" t="s">
        <v>376</v>
      </c>
      <c r="F596" s="62" t="s">
        <v>602</v>
      </c>
      <c r="G596" s="30" t="s">
        <v>420</v>
      </c>
      <c r="H596" s="30"/>
      <c r="I596" s="95">
        <f>I597</f>
        <v>115.5</v>
      </c>
      <c r="J596" s="94"/>
      <c r="K596" s="33">
        <f t="shared" si="60"/>
        <v>115.5</v>
      </c>
      <c r="L596" s="127">
        <f>L597</f>
        <v>-77</v>
      </c>
      <c r="M596" s="33">
        <f t="shared" si="67"/>
        <v>38.5</v>
      </c>
      <c r="N596" s="70"/>
      <c r="O596" s="77">
        <f t="shared" si="68"/>
        <v>38.5</v>
      </c>
      <c r="P596" s="70"/>
      <c r="Q596" s="263">
        <f t="shared" si="65"/>
        <v>38.5</v>
      </c>
      <c r="R596" s="263">
        <f>R597</f>
        <v>31.4</v>
      </c>
      <c r="S596" s="263">
        <f t="shared" si="64"/>
        <v>69.9</v>
      </c>
    </row>
    <row r="597" spans="2:19" ht="12.75">
      <c r="B597" s="43" t="s">
        <v>421</v>
      </c>
      <c r="C597" s="61"/>
      <c r="D597" s="30" t="s">
        <v>374</v>
      </c>
      <c r="E597" s="30" t="s">
        <v>376</v>
      </c>
      <c r="F597" s="62" t="s">
        <v>602</v>
      </c>
      <c r="G597" s="30" t="s">
        <v>422</v>
      </c>
      <c r="H597" s="30"/>
      <c r="I597" s="95">
        <f>I598</f>
        <v>115.5</v>
      </c>
      <c r="J597" s="94"/>
      <c r="K597" s="33">
        <f t="shared" si="60"/>
        <v>115.5</v>
      </c>
      <c r="L597" s="127">
        <f>L598</f>
        <v>-77</v>
      </c>
      <c r="M597" s="33">
        <f t="shared" si="67"/>
        <v>38.5</v>
      </c>
      <c r="N597" s="70"/>
      <c r="O597" s="77">
        <f t="shared" si="68"/>
        <v>38.5</v>
      </c>
      <c r="P597" s="70"/>
      <c r="Q597" s="263">
        <f t="shared" si="65"/>
        <v>38.5</v>
      </c>
      <c r="R597" s="263">
        <f>R598</f>
        <v>31.4</v>
      </c>
      <c r="S597" s="263">
        <f t="shared" si="64"/>
        <v>69.9</v>
      </c>
    </row>
    <row r="598" spans="2:19" ht="12.75">
      <c r="B598" s="36" t="s">
        <v>408</v>
      </c>
      <c r="C598" s="63"/>
      <c r="D598" s="30" t="s">
        <v>374</v>
      </c>
      <c r="E598" s="30" t="s">
        <v>376</v>
      </c>
      <c r="F598" s="62" t="s">
        <v>602</v>
      </c>
      <c r="G598" s="30" t="s">
        <v>422</v>
      </c>
      <c r="H598" s="30">
        <v>2</v>
      </c>
      <c r="I598" s="95">
        <v>115.5</v>
      </c>
      <c r="J598" s="94"/>
      <c r="K598" s="33">
        <f t="shared" si="60"/>
        <v>115.5</v>
      </c>
      <c r="L598" s="127">
        <v>-77</v>
      </c>
      <c r="M598" s="33">
        <f t="shared" si="67"/>
        <v>38.5</v>
      </c>
      <c r="N598" s="70"/>
      <c r="O598" s="77">
        <f t="shared" si="68"/>
        <v>38.5</v>
      </c>
      <c r="P598" s="70"/>
      <c r="Q598" s="263">
        <f t="shared" si="65"/>
        <v>38.5</v>
      </c>
      <c r="R598" s="263">
        <v>31.4</v>
      </c>
      <c r="S598" s="263">
        <f t="shared" si="64"/>
        <v>69.9</v>
      </c>
    </row>
    <row r="599" spans="2:19" ht="12.75">
      <c r="B599" s="36" t="s">
        <v>532</v>
      </c>
      <c r="C599" s="63"/>
      <c r="D599" s="30" t="s">
        <v>374</v>
      </c>
      <c r="E599" s="30" t="s">
        <v>376</v>
      </c>
      <c r="F599" s="62" t="s">
        <v>602</v>
      </c>
      <c r="G599" s="30" t="s">
        <v>599</v>
      </c>
      <c r="H599" s="30"/>
      <c r="I599" s="95"/>
      <c r="J599" s="94"/>
      <c r="K599" s="33"/>
      <c r="L599" s="127">
        <f>L600</f>
        <v>47</v>
      </c>
      <c r="M599" s="33">
        <f t="shared" si="67"/>
        <v>47</v>
      </c>
      <c r="N599" s="70"/>
      <c r="O599" s="77">
        <f t="shared" si="68"/>
        <v>47</v>
      </c>
      <c r="P599" s="70"/>
      <c r="Q599" s="263">
        <f t="shared" si="65"/>
        <v>47</v>
      </c>
      <c r="R599" s="263">
        <f>R600</f>
        <v>-4</v>
      </c>
      <c r="S599" s="263">
        <f t="shared" si="64"/>
        <v>43</v>
      </c>
    </row>
    <row r="600" spans="2:19" ht="12.75">
      <c r="B600" s="36" t="s">
        <v>134</v>
      </c>
      <c r="C600" s="63"/>
      <c r="D600" s="30" t="s">
        <v>374</v>
      </c>
      <c r="E600" s="30" t="s">
        <v>376</v>
      </c>
      <c r="F600" s="62" t="s">
        <v>602</v>
      </c>
      <c r="G600" s="30" t="s">
        <v>133</v>
      </c>
      <c r="H600" s="30"/>
      <c r="I600" s="95"/>
      <c r="J600" s="94"/>
      <c r="K600" s="33"/>
      <c r="L600" s="127">
        <f>L601</f>
        <v>47</v>
      </c>
      <c r="M600" s="33">
        <f t="shared" si="67"/>
        <v>47</v>
      </c>
      <c r="N600" s="70"/>
      <c r="O600" s="77">
        <f t="shared" si="68"/>
        <v>47</v>
      </c>
      <c r="P600" s="70"/>
      <c r="Q600" s="263">
        <f t="shared" si="65"/>
        <v>47</v>
      </c>
      <c r="R600" s="263">
        <f>R601</f>
        <v>-4</v>
      </c>
      <c r="S600" s="263">
        <f t="shared" si="64"/>
        <v>43</v>
      </c>
    </row>
    <row r="601" spans="2:19" ht="12.75">
      <c r="B601" s="36" t="s">
        <v>408</v>
      </c>
      <c r="C601" s="63"/>
      <c r="D601" s="30" t="s">
        <v>374</v>
      </c>
      <c r="E601" s="30" t="s">
        <v>376</v>
      </c>
      <c r="F601" s="62" t="s">
        <v>602</v>
      </c>
      <c r="G601" s="30" t="s">
        <v>133</v>
      </c>
      <c r="H601" s="30">
        <v>2</v>
      </c>
      <c r="I601" s="95"/>
      <c r="J601" s="94"/>
      <c r="K601" s="33"/>
      <c r="L601" s="127">
        <v>47</v>
      </c>
      <c r="M601" s="33">
        <f t="shared" si="67"/>
        <v>47</v>
      </c>
      <c r="N601" s="70"/>
      <c r="O601" s="77">
        <f t="shared" si="68"/>
        <v>47</v>
      </c>
      <c r="P601" s="70"/>
      <c r="Q601" s="263">
        <f t="shared" si="65"/>
        <v>47</v>
      </c>
      <c r="R601" s="263">
        <v>-4</v>
      </c>
      <c r="S601" s="263">
        <f t="shared" si="64"/>
        <v>43</v>
      </c>
    </row>
    <row r="602" spans="2:19" ht="12.75" hidden="1">
      <c r="B602" s="36" t="s">
        <v>494</v>
      </c>
      <c r="C602" s="63"/>
      <c r="D602" s="30" t="s">
        <v>374</v>
      </c>
      <c r="E602" s="30" t="s">
        <v>376</v>
      </c>
      <c r="F602" s="62" t="s">
        <v>602</v>
      </c>
      <c r="G602" s="30" t="s">
        <v>495</v>
      </c>
      <c r="H602" s="30"/>
      <c r="I602" s="95"/>
      <c r="J602" s="94"/>
      <c r="K602" s="33"/>
      <c r="L602" s="127">
        <f>L603</f>
        <v>30</v>
      </c>
      <c r="M602" s="33">
        <f t="shared" si="67"/>
        <v>30</v>
      </c>
      <c r="N602" s="70"/>
      <c r="O602" s="77">
        <f t="shared" si="68"/>
        <v>30</v>
      </c>
      <c r="P602" s="70"/>
      <c r="Q602" s="263">
        <f t="shared" si="65"/>
        <v>30</v>
      </c>
      <c r="R602" s="263">
        <f>R603</f>
        <v>-30</v>
      </c>
      <c r="S602" s="263">
        <f t="shared" si="64"/>
        <v>0</v>
      </c>
    </row>
    <row r="603" spans="2:19" ht="12.75" hidden="1">
      <c r="B603" s="36" t="s">
        <v>629</v>
      </c>
      <c r="C603" s="63"/>
      <c r="D603" s="30" t="s">
        <v>374</v>
      </c>
      <c r="E603" s="30" t="s">
        <v>376</v>
      </c>
      <c r="F603" s="62" t="s">
        <v>602</v>
      </c>
      <c r="G603" s="30" t="s">
        <v>630</v>
      </c>
      <c r="H603" s="30"/>
      <c r="I603" s="95"/>
      <c r="J603" s="94"/>
      <c r="K603" s="33"/>
      <c r="L603" s="127">
        <f>L604</f>
        <v>30</v>
      </c>
      <c r="M603" s="33">
        <f t="shared" si="67"/>
        <v>30</v>
      </c>
      <c r="N603" s="70"/>
      <c r="O603" s="77">
        <f t="shared" si="68"/>
        <v>30</v>
      </c>
      <c r="P603" s="70"/>
      <c r="Q603" s="263">
        <f t="shared" si="65"/>
        <v>30</v>
      </c>
      <c r="R603" s="263">
        <f>R604</f>
        <v>-30</v>
      </c>
      <c r="S603" s="263">
        <f t="shared" si="64"/>
        <v>0</v>
      </c>
    </row>
    <row r="604" spans="2:19" ht="12.75" hidden="1">
      <c r="B604" s="36" t="s">
        <v>408</v>
      </c>
      <c r="C604" s="63"/>
      <c r="D604" s="30" t="s">
        <v>374</v>
      </c>
      <c r="E604" s="30" t="s">
        <v>376</v>
      </c>
      <c r="F604" s="62" t="s">
        <v>602</v>
      </c>
      <c r="G604" s="30" t="s">
        <v>630</v>
      </c>
      <c r="H604" s="30">
        <v>2</v>
      </c>
      <c r="I604" s="95"/>
      <c r="J604" s="94"/>
      <c r="K604" s="33"/>
      <c r="L604" s="127">
        <v>30</v>
      </c>
      <c r="M604" s="33">
        <f t="shared" si="67"/>
        <v>30</v>
      </c>
      <c r="N604" s="70"/>
      <c r="O604" s="77">
        <f t="shared" si="68"/>
        <v>30</v>
      </c>
      <c r="P604" s="70"/>
      <c r="Q604" s="263">
        <f t="shared" si="65"/>
        <v>30</v>
      </c>
      <c r="R604" s="263">
        <v>-30</v>
      </c>
      <c r="S604" s="263">
        <f t="shared" si="64"/>
        <v>0</v>
      </c>
    </row>
    <row r="605" spans="2:19" ht="12.75">
      <c r="B605" s="36" t="s">
        <v>37</v>
      </c>
      <c r="C605" s="63"/>
      <c r="D605" s="30" t="s">
        <v>374</v>
      </c>
      <c r="E605" s="30" t="s">
        <v>377</v>
      </c>
      <c r="F605" s="30"/>
      <c r="G605" s="30"/>
      <c r="H605" s="30"/>
      <c r="I605" s="95">
        <f>I606</f>
        <v>4807.6</v>
      </c>
      <c r="J605" s="94"/>
      <c r="K605" s="33">
        <f aca="true" t="shared" si="71" ref="K605:K650">I605+J605</f>
        <v>4807.6</v>
      </c>
      <c r="L605" s="127"/>
      <c r="M605" s="33">
        <f t="shared" si="67"/>
        <v>4807.6</v>
      </c>
      <c r="N605" s="70">
        <f>N606</f>
        <v>38</v>
      </c>
      <c r="O605" s="77">
        <f aca="true" t="shared" si="72" ref="O605:O650">M605+N605</f>
        <v>4845.6</v>
      </c>
      <c r="P605" s="70">
        <f>P606</f>
        <v>7.2</v>
      </c>
      <c r="Q605" s="263">
        <f t="shared" si="65"/>
        <v>4852.8</v>
      </c>
      <c r="R605" s="263">
        <f>R606</f>
        <v>-477</v>
      </c>
      <c r="S605" s="263">
        <f t="shared" si="64"/>
        <v>4375.8</v>
      </c>
    </row>
    <row r="606" spans="2:19" ht="12.75">
      <c r="B606" s="43" t="s">
        <v>409</v>
      </c>
      <c r="C606" s="64"/>
      <c r="D606" s="62">
        <v>1000</v>
      </c>
      <c r="E606" s="62">
        <v>1004</v>
      </c>
      <c r="F606" s="62" t="s">
        <v>410</v>
      </c>
      <c r="G606" s="29"/>
      <c r="H606" s="29"/>
      <c r="I606" s="94">
        <f>I607+I619+I623+I627+I611</f>
        <v>4807.6</v>
      </c>
      <c r="J606" s="94"/>
      <c r="K606" s="33">
        <f t="shared" si="71"/>
        <v>4807.6</v>
      </c>
      <c r="L606" s="127"/>
      <c r="M606" s="33">
        <f t="shared" si="67"/>
        <v>4807.6</v>
      </c>
      <c r="N606" s="70">
        <f>N607+N611+N615+N619+N623+N627</f>
        <v>38</v>
      </c>
      <c r="O606" s="77">
        <f t="shared" si="72"/>
        <v>4845.6</v>
      </c>
      <c r="P606" s="70">
        <f>P615</f>
        <v>7.2</v>
      </c>
      <c r="Q606" s="263">
        <f t="shared" si="65"/>
        <v>4852.8</v>
      </c>
      <c r="R606" s="263">
        <f>R607+R611+R615+R619+R623+R627</f>
        <v>-477</v>
      </c>
      <c r="S606" s="263">
        <f aca="true" t="shared" si="73" ref="S606:S650">Q606+R606</f>
        <v>4375.8</v>
      </c>
    </row>
    <row r="607" spans="2:19" ht="25.5">
      <c r="B607" s="43" t="s">
        <v>678</v>
      </c>
      <c r="C607" s="61"/>
      <c r="D607" s="62">
        <v>1000</v>
      </c>
      <c r="E607" s="62">
        <v>1004</v>
      </c>
      <c r="F607" s="62" t="s">
        <v>603</v>
      </c>
      <c r="G607" s="29"/>
      <c r="H607" s="29"/>
      <c r="I607" s="94">
        <f>I608</f>
        <v>173.7</v>
      </c>
      <c r="J607" s="94"/>
      <c r="K607" s="33">
        <f t="shared" si="71"/>
        <v>173.7</v>
      </c>
      <c r="L607" s="127"/>
      <c r="M607" s="33">
        <f t="shared" si="67"/>
        <v>173.7</v>
      </c>
      <c r="N607" s="70"/>
      <c r="O607" s="77">
        <f t="shared" si="72"/>
        <v>173.7</v>
      </c>
      <c r="P607" s="70"/>
      <c r="Q607" s="263">
        <f t="shared" si="65"/>
        <v>173.7</v>
      </c>
      <c r="R607" s="263">
        <f>R608</f>
        <v>105</v>
      </c>
      <c r="S607" s="263">
        <f t="shared" si="73"/>
        <v>278.7</v>
      </c>
    </row>
    <row r="608" spans="2:19" ht="12.75">
      <c r="B608" s="36" t="s">
        <v>532</v>
      </c>
      <c r="C608" s="63"/>
      <c r="D608" s="62">
        <v>1000</v>
      </c>
      <c r="E608" s="62">
        <v>1004</v>
      </c>
      <c r="F608" s="62" t="s">
        <v>603</v>
      </c>
      <c r="G608" s="30" t="s">
        <v>599</v>
      </c>
      <c r="H608" s="29"/>
      <c r="I608" s="96">
        <f>I609</f>
        <v>173.7</v>
      </c>
      <c r="J608" s="94"/>
      <c r="K608" s="33">
        <f t="shared" si="71"/>
        <v>173.7</v>
      </c>
      <c r="L608" s="127"/>
      <c r="M608" s="33">
        <f t="shared" si="67"/>
        <v>173.7</v>
      </c>
      <c r="N608" s="70"/>
      <c r="O608" s="77">
        <f t="shared" si="72"/>
        <v>173.7</v>
      </c>
      <c r="P608" s="70"/>
      <c r="Q608" s="263">
        <f t="shared" si="65"/>
        <v>173.7</v>
      </c>
      <c r="R608" s="263">
        <f>R609</f>
        <v>105</v>
      </c>
      <c r="S608" s="263">
        <f t="shared" si="73"/>
        <v>278.7</v>
      </c>
    </row>
    <row r="609" spans="2:19" ht="12.75">
      <c r="B609" s="36" t="s">
        <v>23</v>
      </c>
      <c r="C609" s="63"/>
      <c r="D609" s="62">
        <v>1000</v>
      </c>
      <c r="E609" s="62">
        <v>1004</v>
      </c>
      <c r="F609" s="62" t="s">
        <v>603</v>
      </c>
      <c r="G609" s="30" t="s">
        <v>632</v>
      </c>
      <c r="H609" s="30"/>
      <c r="I609" s="95">
        <f>I610</f>
        <v>173.7</v>
      </c>
      <c r="J609" s="94"/>
      <c r="K609" s="33">
        <f t="shared" si="71"/>
        <v>173.7</v>
      </c>
      <c r="L609" s="127"/>
      <c r="M609" s="33">
        <f t="shared" si="67"/>
        <v>173.7</v>
      </c>
      <c r="N609" s="70"/>
      <c r="O609" s="77">
        <f t="shared" si="72"/>
        <v>173.7</v>
      </c>
      <c r="P609" s="70"/>
      <c r="Q609" s="263">
        <f t="shared" si="65"/>
        <v>173.7</v>
      </c>
      <c r="R609" s="263">
        <f>R610</f>
        <v>105</v>
      </c>
      <c r="S609" s="263">
        <f t="shared" si="73"/>
        <v>278.7</v>
      </c>
    </row>
    <row r="610" spans="2:19" ht="12.75">
      <c r="B610" s="36" t="s">
        <v>383</v>
      </c>
      <c r="C610" s="69"/>
      <c r="D610" s="62">
        <v>1000</v>
      </c>
      <c r="E610" s="62">
        <v>1004</v>
      </c>
      <c r="F610" s="62" t="s">
        <v>603</v>
      </c>
      <c r="G610" s="30" t="s">
        <v>632</v>
      </c>
      <c r="H610" s="30" t="s">
        <v>400</v>
      </c>
      <c r="I610" s="95">
        <v>173.7</v>
      </c>
      <c r="J610" s="94"/>
      <c r="K610" s="33">
        <f t="shared" si="71"/>
        <v>173.7</v>
      </c>
      <c r="L610" s="127"/>
      <c r="M610" s="33">
        <f t="shared" si="67"/>
        <v>173.7</v>
      </c>
      <c r="N610" s="70"/>
      <c r="O610" s="77">
        <f t="shared" si="72"/>
        <v>173.7</v>
      </c>
      <c r="P610" s="70"/>
      <c r="Q610" s="263">
        <f t="shared" si="65"/>
        <v>173.7</v>
      </c>
      <c r="R610" s="263">
        <v>105</v>
      </c>
      <c r="S610" s="263">
        <f t="shared" si="73"/>
        <v>278.7</v>
      </c>
    </row>
    <row r="611" spans="2:19" ht="25.5">
      <c r="B611" s="43" t="s">
        <v>0</v>
      </c>
      <c r="C611" s="61"/>
      <c r="D611" s="62">
        <v>1000</v>
      </c>
      <c r="E611" s="62">
        <v>1004</v>
      </c>
      <c r="F611" s="62" t="s">
        <v>604</v>
      </c>
      <c r="G611" s="29"/>
      <c r="H611" s="29"/>
      <c r="I611" s="94">
        <f>I612</f>
        <v>1365</v>
      </c>
      <c r="J611" s="94"/>
      <c r="K611" s="33">
        <f t="shared" si="71"/>
        <v>1365</v>
      </c>
      <c r="L611" s="127"/>
      <c r="M611" s="33">
        <f t="shared" si="67"/>
        <v>1365</v>
      </c>
      <c r="N611" s="70"/>
      <c r="O611" s="77">
        <f t="shared" si="72"/>
        <v>1365</v>
      </c>
      <c r="P611" s="70"/>
      <c r="Q611" s="263">
        <f t="shared" si="65"/>
        <v>1365</v>
      </c>
      <c r="R611" s="263">
        <f>R612</f>
        <v>-682.1</v>
      </c>
      <c r="S611" s="263">
        <f t="shared" si="73"/>
        <v>682.9</v>
      </c>
    </row>
    <row r="612" spans="2:19" ht="12.75">
      <c r="B612" s="36" t="s">
        <v>532</v>
      </c>
      <c r="C612" s="63"/>
      <c r="D612" s="62">
        <v>1000</v>
      </c>
      <c r="E612" s="62">
        <v>1004</v>
      </c>
      <c r="F612" s="62" t="s">
        <v>604</v>
      </c>
      <c r="G612" s="30" t="s">
        <v>599</v>
      </c>
      <c r="H612" s="29"/>
      <c r="I612" s="96">
        <f>I613</f>
        <v>1365</v>
      </c>
      <c r="J612" s="94"/>
      <c r="K612" s="33">
        <f t="shared" si="71"/>
        <v>1365</v>
      </c>
      <c r="L612" s="127"/>
      <c r="M612" s="33">
        <f t="shared" si="67"/>
        <v>1365</v>
      </c>
      <c r="N612" s="70"/>
      <c r="O612" s="77">
        <f t="shared" si="72"/>
        <v>1365</v>
      </c>
      <c r="P612" s="70"/>
      <c r="Q612" s="263">
        <f t="shared" si="65"/>
        <v>1365</v>
      </c>
      <c r="R612" s="263">
        <f>R613</f>
        <v>-682.1</v>
      </c>
      <c r="S612" s="263">
        <f t="shared" si="73"/>
        <v>682.9</v>
      </c>
    </row>
    <row r="613" spans="2:19" ht="12.75">
      <c r="B613" s="36" t="s">
        <v>134</v>
      </c>
      <c r="C613" s="63"/>
      <c r="D613" s="62">
        <v>1000</v>
      </c>
      <c r="E613" s="62">
        <v>1004</v>
      </c>
      <c r="F613" s="62" t="s">
        <v>604</v>
      </c>
      <c r="G613" s="30" t="s">
        <v>133</v>
      </c>
      <c r="H613" s="29"/>
      <c r="I613" s="96">
        <f>I614</f>
        <v>1365</v>
      </c>
      <c r="J613" s="94"/>
      <c r="K613" s="33">
        <f t="shared" si="71"/>
        <v>1365</v>
      </c>
      <c r="L613" s="127"/>
      <c r="M613" s="33">
        <f t="shared" si="67"/>
        <v>1365</v>
      </c>
      <c r="N613" s="70"/>
      <c r="O613" s="77">
        <f t="shared" si="72"/>
        <v>1365</v>
      </c>
      <c r="P613" s="70"/>
      <c r="Q613" s="263">
        <f t="shared" si="65"/>
        <v>1365</v>
      </c>
      <c r="R613" s="263">
        <f>R614</f>
        <v>-682.1</v>
      </c>
      <c r="S613" s="263">
        <f t="shared" si="73"/>
        <v>682.9</v>
      </c>
    </row>
    <row r="614" spans="2:19" ht="12.75">
      <c r="B614" s="36" t="s">
        <v>382</v>
      </c>
      <c r="C614" s="69"/>
      <c r="D614" s="62">
        <v>1000</v>
      </c>
      <c r="E614" s="62">
        <v>1004</v>
      </c>
      <c r="F614" s="62" t="s">
        <v>604</v>
      </c>
      <c r="G614" s="30" t="s">
        <v>133</v>
      </c>
      <c r="H614" s="30">
        <v>3</v>
      </c>
      <c r="I614" s="95">
        <v>1365</v>
      </c>
      <c r="J614" s="94"/>
      <c r="K614" s="33">
        <f t="shared" si="71"/>
        <v>1365</v>
      </c>
      <c r="L614" s="127"/>
      <c r="M614" s="33">
        <f t="shared" si="67"/>
        <v>1365</v>
      </c>
      <c r="N614" s="70"/>
      <c r="O614" s="77">
        <f t="shared" si="72"/>
        <v>1365</v>
      </c>
      <c r="P614" s="70"/>
      <c r="Q614" s="263">
        <f t="shared" si="65"/>
        <v>1365</v>
      </c>
      <c r="R614" s="263">
        <v>-682.1</v>
      </c>
      <c r="S614" s="263">
        <f t="shared" si="73"/>
        <v>682.9</v>
      </c>
    </row>
    <row r="615" spans="2:19" ht="38.25">
      <c r="B615" s="36" t="s">
        <v>448</v>
      </c>
      <c r="C615" s="69"/>
      <c r="D615" s="62">
        <v>1000</v>
      </c>
      <c r="E615" s="62">
        <v>1004</v>
      </c>
      <c r="F615" s="62" t="s">
        <v>647</v>
      </c>
      <c r="G615" s="30"/>
      <c r="H615" s="30"/>
      <c r="I615" s="95"/>
      <c r="J615" s="94"/>
      <c r="K615" s="33"/>
      <c r="L615" s="127"/>
      <c r="M615" s="33"/>
      <c r="N615" s="70">
        <f>N616</f>
        <v>38</v>
      </c>
      <c r="O615" s="77">
        <f t="shared" si="72"/>
        <v>38</v>
      </c>
      <c r="P615" s="70">
        <f>P616</f>
        <v>7.2</v>
      </c>
      <c r="Q615" s="263">
        <f t="shared" si="65"/>
        <v>45.2</v>
      </c>
      <c r="R615" s="263">
        <f>R616</f>
        <v>0</v>
      </c>
      <c r="S615" s="263">
        <f t="shared" si="73"/>
        <v>45.2</v>
      </c>
    </row>
    <row r="616" spans="2:19" ht="12.75">
      <c r="B616" s="36" t="s">
        <v>532</v>
      </c>
      <c r="C616" s="69"/>
      <c r="D616" s="62">
        <v>1000</v>
      </c>
      <c r="E616" s="62">
        <v>1004</v>
      </c>
      <c r="F616" s="62" t="s">
        <v>647</v>
      </c>
      <c r="G616" s="30" t="s">
        <v>599</v>
      </c>
      <c r="H616" s="29"/>
      <c r="I616" s="96"/>
      <c r="J616" s="94"/>
      <c r="K616" s="33"/>
      <c r="L616" s="127"/>
      <c r="M616" s="33"/>
      <c r="N616" s="70">
        <f>N617</f>
        <v>38</v>
      </c>
      <c r="O616" s="77">
        <f t="shared" si="72"/>
        <v>38</v>
      </c>
      <c r="P616" s="70">
        <f>P617</f>
        <v>7.2</v>
      </c>
      <c r="Q616" s="263">
        <f t="shared" si="65"/>
        <v>45.2</v>
      </c>
      <c r="R616" s="263">
        <f>R617</f>
        <v>0</v>
      </c>
      <c r="S616" s="263">
        <f t="shared" si="73"/>
        <v>45.2</v>
      </c>
    </row>
    <row r="617" spans="2:19" ht="12.75">
      <c r="B617" s="36" t="s">
        <v>134</v>
      </c>
      <c r="C617" s="69"/>
      <c r="D617" s="62">
        <v>1000</v>
      </c>
      <c r="E617" s="62">
        <v>1004</v>
      </c>
      <c r="F617" s="62" t="s">
        <v>647</v>
      </c>
      <c r="G617" s="30" t="s">
        <v>133</v>
      </c>
      <c r="H617" s="29"/>
      <c r="I617" s="96"/>
      <c r="J617" s="94"/>
      <c r="K617" s="33"/>
      <c r="L617" s="127"/>
      <c r="M617" s="33"/>
      <c r="N617" s="70">
        <f>N618</f>
        <v>38</v>
      </c>
      <c r="O617" s="77">
        <f t="shared" si="72"/>
        <v>38</v>
      </c>
      <c r="P617" s="70">
        <f>P618</f>
        <v>7.2</v>
      </c>
      <c r="Q617" s="263">
        <f t="shared" si="65"/>
        <v>45.2</v>
      </c>
      <c r="R617" s="263">
        <f>R618</f>
        <v>0</v>
      </c>
      <c r="S617" s="263">
        <f t="shared" si="73"/>
        <v>45.2</v>
      </c>
    </row>
    <row r="618" spans="2:19" ht="12.75">
      <c r="B618" s="36" t="s">
        <v>382</v>
      </c>
      <c r="C618" s="69"/>
      <c r="D618" s="62">
        <v>1000</v>
      </c>
      <c r="E618" s="62">
        <v>1004</v>
      </c>
      <c r="F618" s="62" t="s">
        <v>647</v>
      </c>
      <c r="G618" s="30" t="s">
        <v>133</v>
      </c>
      <c r="H618" s="30">
        <v>3</v>
      </c>
      <c r="I618" s="95"/>
      <c r="J618" s="94"/>
      <c r="K618" s="33"/>
      <c r="L618" s="127"/>
      <c r="M618" s="33"/>
      <c r="N618" s="70">
        <v>38</v>
      </c>
      <c r="O618" s="77">
        <f t="shared" si="72"/>
        <v>38</v>
      </c>
      <c r="P618" s="70">
        <v>7.2</v>
      </c>
      <c r="Q618" s="263">
        <f t="shared" si="65"/>
        <v>45.2</v>
      </c>
      <c r="R618" s="263">
        <v>0</v>
      </c>
      <c r="S618" s="263">
        <f t="shared" si="73"/>
        <v>45.2</v>
      </c>
    </row>
    <row r="619" spans="2:19" ht="51">
      <c r="B619" s="43" t="s">
        <v>1</v>
      </c>
      <c r="C619" s="61"/>
      <c r="D619" s="62">
        <v>1000</v>
      </c>
      <c r="E619" s="62">
        <v>1004</v>
      </c>
      <c r="F619" s="62" t="s">
        <v>605</v>
      </c>
      <c r="G619" s="29"/>
      <c r="H619" s="29"/>
      <c r="I619" s="94">
        <f>I620</f>
        <v>21.6</v>
      </c>
      <c r="J619" s="94"/>
      <c r="K619" s="33">
        <f t="shared" si="71"/>
        <v>21.6</v>
      </c>
      <c r="L619" s="127"/>
      <c r="M619" s="33">
        <f t="shared" si="67"/>
        <v>21.6</v>
      </c>
      <c r="N619" s="70"/>
      <c r="O619" s="77">
        <f t="shared" si="72"/>
        <v>21.6</v>
      </c>
      <c r="P619" s="70"/>
      <c r="Q619" s="263">
        <f aca="true" t="shared" si="74" ref="Q619:Q650">O619+P619</f>
        <v>21.6</v>
      </c>
      <c r="R619" s="263">
        <f>R620</f>
        <v>-13.9</v>
      </c>
      <c r="S619" s="263">
        <f t="shared" si="73"/>
        <v>7.700000000000001</v>
      </c>
    </row>
    <row r="620" spans="2:19" ht="12.75">
      <c r="B620" s="36" t="s">
        <v>532</v>
      </c>
      <c r="C620" s="63"/>
      <c r="D620" s="62">
        <v>1000</v>
      </c>
      <c r="E620" s="62">
        <v>1004</v>
      </c>
      <c r="F620" s="62" t="s">
        <v>605</v>
      </c>
      <c r="G620" s="30" t="s">
        <v>599</v>
      </c>
      <c r="H620" s="30"/>
      <c r="I620" s="95">
        <f>I621</f>
        <v>21.6</v>
      </c>
      <c r="J620" s="94"/>
      <c r="K620" s="33">
        <f t="shared" si="71"/>
        <v>21.6</v>
      </c>
      <c r="L620" s="127"/>
      <c r="M620" s="33">
        <f t="shared" si="67"/>
        <v>21.6</v>
      </c>
      <c r="N620" s="70"/>
      <c r="O620" s="77">
        <f t="shared" si="72"/>
        <v>21.6</v>
      </c>
      <c r="P620" s="70"/>
      <c r="Q620" s="263">
        <f t="shared" si="74"/>
        <v>21.6</v>
      </c>
      <c r="R620" s="263">
        <f>R621</f>
        <v>-13.9</v>
      </c>
      <c r="S620" s="263">
        <f t="shared" si="73"/>
        <v>7.700000000000001</v>
      </c>
    </row>
    <row r="621" spans="2:19" ht="12.75">
      <c r="B621" s="36" t="s">
        <v>134</v>
      </c>
      <c r="C621" s="63"/>
      <c r="D621" s="62">
        <v>1000</v>
      </c>
      <c r="E621" s="62">
        <v>1004</v>
      </c>
      <c r="F621" s="62" t="s">
        <v>605</v>
      </c>
      <c r="G621" s="30" t="s">
        <v>133</v>
      </c>
      <c r="H621" s="30"/>
      <c r="I621" s="95">
        <f>I622</f>
        <v>21.6</v>
      </c>
      <c r="J621" s="94"/>
      <c r="K621" s="33">
        <f t="shared" si="71"/>
        <v>21.6</v>
      </c>
      <c r="L621" s="127"/>
      <c r="M621" s="33">
        <f t="shared" si="67"/>
        <v>21.6</v>
      </c>
      <c r="N621" s="70"/>
      <c r="O621" s="77">
        <f t="shared" si="72"/>
        <v>21.6</v>
      </c>
      <c r="P621" s="70"/>
      <c r="Q621" s="263">
        <f t="shared" si="74"/>
        <v>21.6</v>
      </c>
      <c r="R621" s="263">
        <f>R622</f>
        <v>-13.9</v>
      </c>
      <c r="S621" s="263">
        <f t="shared" si="73"/>
        <v>7.700000000000001</v>
      </c>
    </row>
    <row r="622" spans="2:19" ht="12.75">
      <c r="B622" s="36" t="s">
        <v>382</v>
      </c>
      <c r="C622" s="69"/>
      <c r="D622" s="62">
        <v>1000</v>
      </c>
      <c r="E622" s="62">
        <v>1004</v>
      </c>
      <c r="F622" s="62" t="s">
        <v>605</v>
      </c>
      <c r="G622" s="30" t="s">
        <v>133</v>
      </c>
      <c r="H622" s="30">
        <v>3</v>
      </c>
      <c r="I622" s="95">
        <v>21.6</v>
      </c>
      <c r="J622" s="94"/>
      <c r="K622" s="33">
        <f t="shared" si="71"/>
        <v>21.6</v>
      </c>
      <c r="L622" s="127"/>
      <c r="M622" s="33">
        <f t="shared" si="67"/>
        <v>21.6</v>
      </c>
      <c r="N622" s="70"/>
      <c r="O622" s="77">
        <f t="shared" si="72"/>
        <v>21.6</v>
      </c>
      <c r="P622" s="70"/>
      <c r="Q622" s="263">
        <f t="shared" si="74"/>
        <v>21.6</v>
      </c>
      <c r="R622" s="263">
        <v>-13.9</v>
      </c>
      <c r="S622" s="263">
        <f t="shared" si="73"/>
        <v>7.700000000000001</v>
      </c>
    </row>
    <row r="623" spans="2:19" ht="25.5">
      <c r="B623" s="43" t="s">
        <v>2</v>
      </c>
      <c r="C623" s="61"/>
      <c r="D623" s="62">
        <v>1000</v>
      </c>
      <c r="E623" s="62">
        <v>1004</v>
      </c>
      <c r="F623" s="62" t="s">
        <v>606</v>
      </c>
      <c r="G623" s="29"/>
      <c r="H623" s="29"/>
      <c r="I623" s="94">
        <f>I624</f>
        <v>3197.3</v>
      </c>
      <c r="J623" s="94"/>
      <c r="K623" s="33">
        <f t="shared" si="71"/>
        <v>3197.3</v>
      </c>
      <c r="L623" s="127"/>
      <c r="M623" s="33">
        <f t="shared" si="67"/>
        <v>3197.3</v>
      </c>
      <c r="N623" s="70"/>
      <c r="O623" s="77">
        <f t="shared" si="72"/>
        <v>3197.3</v>
      </c>
      <c r="P623" s="70"/>
      <c r="Q623" s="263">
        <f t="shared" si="74"/>
        <v>3197.3</v>
      </c>
      <c r="R623" s="263">
        <f>R624</f>
        <v>64</v>
      </c>
      <c r="S623" s="263">
        <f t="shared" si="73"/>
        <v>3261.3</v>
      </c>
    </row>
    <row r="624" spans="2:19" ht="12.75">
      <c r="B624" s="36" t="s">
        <v>532</v>
      </c>
      <c r="C624" s="63"/>
      <c r="D624" s="62">
        <v>1000</v>
      </c>
      <c r="E624" s="62">
        <v>1004</v>
      </c>
      <c r="F624" s="62" t="s">
        <v>606</v>
      </c>
      <c r="G624" s="30" t="s">
        <v>599</v>
      </c>
      <c r="H624" s="30"/>
      <c r="I624" s="95">
        <f>I625</f>
        <v>3197.3</v>
      </c>
      <c r="J624" s="94"/>
      <c r="K624" s="33">
        <f t="shared" si="71"/>
        <v>3197.3</v>
      </c>
      <c r="L624" s="127"/>
      <c r="M624" s="33">
        <f t="shared" si="67"/>
        <v>3197.3</v>
      </c>
      <c r="N624" s="70"/>
      <c r="O624" s="77">
        <f t="shared" si="72"/>
        <v>3197.3</v>
      </c>
      <c r="P624" s="70"/>
      <c r="Q624" s="263">
        <f t="shared" si="74"/>
        <v>3197.3</v>
      </c>
      <c r="R624" s="263">
        <f>R625</f>
        <v>64</v>
      </c>
      <c r="S624" s="263">
        <f t="shared" si="73"/>
        <v>3261.3</v>
      </c>
    </row>
    <row r="625" spans="2:19" ht="12.75">
      <c r="B625" s="36" t="s">
        <v>23</v>
      </c>
      <c r="C625" s="63"/>
      <c r="D625" s="62">
        <v>1000</v>
      </c>
      <c r="E625" s="62">
        <v>1004</v>
      </c>
      <c r="F625" s="62" t="s">
        <v>606</v>
      </c>
      <c r="G625" s="30" t="s">
        <v>632</v>
      </c>
      <c r="H625" s="30"/>
      <c r="I625" s="95">
        <f>I626</f>
        <v>3197.3</v>
      </c>
      <c r="J625" s="94"/>
      <c r="K625" s="33">
        <f t="shared" si="71"/>
        <v>3197.3</v>
      </c>
      <c r="L625" s="127"/>
      <c r="M625" s="33">
        <f t="shared" si="67"/>
        <v>3197.3</v>
      </c>
      <c r="N625" s="70"/>
      <c r="O625" s="77">
        <f t="shared" si="72"/>
        <v>3197.3</v>
      </c>
      <c r="P625" s="70"/>
      <c r="Q625" s="263">
        <f t="shared" si="74"/>
        <v>3197.3</v>
      </c>
      <c r="R625" s="263">
        <f>R626</f>
        <v>64</v>
      </c>
      <c r="S625" s="263">
        <f t="shared" si="73"/>
        <v>3261.3</v>
      </c>
    </row>
    <row r="626" spans="2:19" ht="12.75">
      <c r="B626" s="36" t="s">
        <v>382</v>
      </c>
      <c r="C626" s="69"/>
      <c r="D626" s="62">
        <v>1000</v>
      </c>
      <c r="E626" s="62">
        <v>1004</v>
      </c>
      <c r="F626" s="62" t="s">
        <v>606</v>
      </c>
      <c r="G626" s="30" t="s">
        <v>632</v>
      </c>
      <c r="H626" s="30">
        <v>3</v>
      </c>
      <c r="I626" s="95">
        <v>3197.3</v>
      </c>
      <c r="J626" s="94"/>
      <c r="K626" s="33">
        <f t="shared" si="71"/>
        <v>3197.3</v>
      </c>
      <c r="L626" s="127"/>
      <c r="M626" s="33">
        <f t="shared" si="67"/>
        <v>3197.3</v>
      </c>
      <c r="N626" s="70"/>
      <c r="O626" s="77">
        <f t="shared" si="72"/>
        <v>3197.3</v>
      </c>
      <c r="P626" s="70"/>
      <c r="Q626" s="263">
        <f t="shared" si="74"/>
        <v>3197.3</v>
      </c>
      <c r="R626" s="263">
        <v>64</v>
      </c>
      <c r="S626" s="263">
        <f t="shared" si="73"/>
        <v>3261.3</v>
      </c>
    </row>
    <row r="627" spans="2:19" ht="25.5">
      <c r="B627" s="43" t="s">
        <v>3</v>
      </c>
      <c r="C627" s="61"/>
      <c r="D627" s="62">
        <v>1000</v>
      </c>
      <c r="E627" s="62">
        <v>1004</v>
      </c>
      <c r="F627" s="62" t="s">
        <v>607</v>
      </c>
      <c r="G627" s="30"/>
      <c r="H627" s="30"/>
      <c r="I627" s="95">
        <f>I628</f>
        <v>50</v>
      </c>
      <c r="J627" s="94"/>
      <c r="K627" s="33">
        <f t="shared" si="71"/>
        <v>50</v>
      </c>
      <c r="L627" s="127"/>
      <c r="M627" s="33">
        <f t="shared" si="67"/>
        <v>50</v>
      </c>
      <c r="N627" s="70"/>
      <c r="O627" s="77">
        <f t="shared" si="72"/>
        <v>50</v>
      </c>
      <c r="P627" s="70"/>
      <c r="Q627" s="263">
        <f t="shared" si="74"/>
        <v>50</v>
      </c>
      <c r="R627" s="263">
        <f>R628</f>
        <v>50</v>
      </c>
      <c r="S627" s="263">
        <f t="shared" si="73"/>
        <v>100</v>
      </c>
    </row>
    <row r="628" spans="2:19" ht="12.75">
      <c r="B628" s="36" t="s">
        <v>532</v>
      </c>
      <c r="C628" s="63"/>
      <c r="D628" s="62">
        <v>1000</v>
      </c>
      <c r="E628" s="62">
        <v>1004</v>
      </c>
      <c r="F628" s="62" t="s">
        <v>607</v>
      </c>
      <c r="G628" s="30" t="s">
        <v>599</v>
      </c>
      <c r="H628" s="30"/>
      <c r="I628" s="95">
        <f>I629</f>
        <v>50</v>
      </c>
      <c r="J628" s="94"/>
      <c r="K628" s="33">
        <f t="shared" si="71"/>
        <v>50</v>
      </c>
      <c r="L628" s="127"/>
      <c r="M628" s="33">
        <f t="shared" si="67"/>
        <v>50</v>
      </c>
      <c r="N628" s="70"/>
      <c r="O628" s="77">
        <f t="shared" si="72"/>
        <v>50</v>
      </c>
      <c r="P628" s="70"/>
      <c r="Q628" s="263">
        <f t="shared" si="74"/>
        <v>50</v>
      </c>
      <c r="R628" s="263">
        <f>R629</f>
        <v>50</v>
      </c>
      <c r="S628" s="263">
        <f t="shared" si="73"/>
        <v>100</v>
      </c>
    </row>
    <row r="629" spans="2:19" ht="12.75">
      <c r="B629" s="36" t="s">
        <v>23</v>
      </c>
      <c r="C629" s="63"/>
      <c r="D629" s="62">
        <v>1000</v>
      </c>
      <c r="E629" s="62">
        <v>1004</v>
      </c>
      <c r="F629" s="62" t="s">
        <v>607</v>
      </c>
      <c r="G629" s="30" t="s">
        <v>632</v>
      </c>
      <c r="H629" s="30"/>
      <c r="I629" s="95">
        <f>I630</f>
        <v>50</v>
      </c>
      <c r="J629" s="94"/>
      <c r="K629" s="33">
        <f t="shared" si="71"/>
        <v>50</v>
      </c>
      <c r="L629" s="127"/>
      <c r="M629" s="33">
        <f t="shared" si="67"/>
        <v>50</v>
      </c>
      <c r="N629" s="70"/>
      <c r="O629" s="77">
        <f t="shared" si="72"/>
        <v>50</v>
      </c>
      <c r="P629" s="70"/>
      <c r="Q629" s="263">
        <f t="shared" si="74"/>
        <v>50</v>
      </c>
      <c r="R629" s="263">
        <f>R630</f>
        <v>50</v>
      </c>
      <c r="S629" s="263">
        <f t="shared" si="73"/>
        <v>100</v>
      </c>
    </row>
    <row r="630" spans="2:19" ht="12.75">
      <c r="B630" s="36" t="s">
        <v>382</v>
      </c>
      <c r="C630" s="69"/>
      <c r="D630" s="62">
        <v>1000</v>
      </c>
      <c r="E630" s="62">
        <v>1004</v>
      </c>
      <c r="F630" s="62" t="s">
        <v>607</v>
      </c>
      <c r="G630" s="30" t="s">
        <v>632</v>
      </c>
      <c r="H630" s="30">
        <v>3</v>
      </c>
      <c r="I630" s="95">
        <v>50</v>
      </c>
      <c r="J630" s="94"/>
      <c r="K630" s="33">
        <f t="shared" si="71"/>
        <v>50</v>
      </c>
      <c r="L630" s="127"/>
      <c r="M630" s="33">
        <f t="shared" si="67"/>
        <v>50</v>
      </c>
      <c r="N630" s="70"/>
      <c r="O630" s="77">
        <f t="shared" si="72"/>
        <v>50</v>
      </c>
      <c r="P630" s="70"/>
      <c r="Q630" s="263">
        <f t="shared" si="74"/>
        <v>50</v>
      </c>
      <c r="R630" s="263">
        <v>50</v>
      </c>
      <c r="S630" s="263">
        <f t="shared" si="73"/>
        <v>100</v>
      </c>
    </row>
    <row r="631" spans="2:19" ht="12.75">
      <c r="B631" s="36" t="s">
        <v>320</v>
      </c>
      <c r="C631" s="63"/>
      <c r="D631" s="30" t="s">
        <v>374</v>
      </c>
      <c r="E631" s="30" t="s">
        <v>378</v>
      </c>
      <c r="F631" s="30"/>
      <c r="G631" s="30"/>
      <c r="H631" s="30"/>
      <c r="I631" s="94">
        <f>I632</f>
        <v>810.6999999999999</v>
      </c>
      <c r="J631" s="94">
        <f>J632</f>
        <v>46.9</v>
      </c>
      <c r="K631" s="33">
        <f t="shared" si="71"/>
        <v>857.5999999999999</v>
      </c>
      <c r="L631" s="127"/>
      <c r="M631" s="33">
        <f t="shared" si="67"/>
        <v>857.5999999999999</v>
      </c>
      <c r="N631" s="70"/>
      <c r="O631" s="77">
        <f t="shared" si="72"/>
        <v>857.5999999999999</v>
      </c>
      <c r="P631" s="70">
        <f>P632</f>
        <v>62.1</v>
      </c>
      <c r="Q631" s="263">
        <f t="shared" si="74"/>
        <v>919.6999999999999</v>
      </c>
      <c r="R631" s="263">
        <f>R632</f>
        <v>22.9</v>
      </c>
      <c r="S631" s="263">
        <f t="shared" si="73"/>
        <v>942.5999999999999</v>
      </c>
    </row>
    <row r="632" spans="2:19" ht="12.75">
      <c r="B632" s="43" t="s">
        <v>409</v>
      </c>
      <c r="C632" s="64"/>
      <c r="D632" s="30" t="s">
        <v>374</v>
      </c>
      <c r="E632" s="30" t="s">
        <v>378</v>
      </c>
      <c r="F632" s="62" t="s">
        <v>410</v>
      </c>
      <c r="G632" s="30"/>
      <c r="H632" s="30"/>
      <c r="I632" s="94">
        <f>I633</f>
        <v>810.6999999999999</v>
      </c>
      <c r="J632" s="94">
        <f>J633</f>
        <v>46.9</v>
      </c>
      <c r="K632" s="33">
        <f t="shared" si="71"/>
        <v>857.5999999999999</v>
      </c>
      <c r="L632" s="127"/>
      <c r="M632" s="33">
        <f t="shared" si="67"/>
        <v>857.5999999999999</v>
      </c>
      <c r="N632" s="70"/>
      <c r="O632" s="77">
        <f t="shared" si="72"/>
        <v>857.5999999999999</v>
      </c>
      <c r="P632" s="70">
        <f>P633</f>
        <v>62.1</v>
      </c>
      <c r="Q632" s="263">
        <f t="shared" si="74"/>
        <v>919.6999999999999</v>
      </c>
      <c r="R632" s="263">
        <f>R633</f>
        <v>22.9</v>
      </c>
      <c r="S632" s="263">
        <f t="shared" si="73"/>
        <v>942.5999999999999</v>
      </c>
    </row>
    <row r="633" spans="2:19" ht="12.75">
      <c r="B633" s="36" t="s">
        <v>4</v>
      </c>
      <c r="C633" s="63"/>
      <c r="D633" s="30" t="s">
        <v>374</v>
      </c>
      <c r="E633" s="30" t="s">
        <v>378</v>
      </c>
      <c r="F633" s="30" t="s">
        <v>608</v>
      </c>
      <c r="G633" s="30"/>
      <c r="H633" s="30"/>
      <c r="I633" s="94">
        <f>I634+I638</f>
        <v>810.6999999999999</v>
      </c>
      <c r="J633" s="94">
        <f>J634</f>
        <v>46.9</v>
      </c>
      <c r="K633" s="33">
        <f t="shared" si="71"/>
        <v>857.5999999999999</v>
      </c>
      <c r="L633" s="127"/>
      <c r="M633" s="33">
        <f t="shared" si="67"/>
        <v>857.5999999999999</v>
      </c>
      <c r="N633" s="70"/>
      <c r="O633" s="77">
        <f t="shared" si="72"/>
        <v>857.5999999999999</v>
      </c>
      <c r="P633" s="70">
        <f>P634+P638</f>
        <v>62.1</v>
      </c>
      <c r="Q633" s="263">
        <f t="shared" si="74"/>
        <v>919.6999999999999</v>
      </c>
      <c r="R633" s="263">
        <f>R634+R638+R641</f>
        <v>22.9</v>
      </c>
      <c r="S633" s="263">
        <f t="shared" si="73"/>
        <v>942.5999999999999</v>
      </c>
    </row>
    <row r="634" spans="2:19" ht="25.5">
      <c r="B634" s="36" t="s">
        <v>412</v>
      </c>
      <c r="C634" s="63"/>
      <c r="D634" s="30" t="s">
        <v>374</v>
      </c>
      <c r="E634" s="30" t="s">
        <v>378</v>
      </c>
      <c r="F634" s="30" t="s">
        <v>608</v>
      </c>
      <c r="G634" s="30" t="s">
        <v>214</v>
      </c>
      <c r="H634" s="30"/>
      <c r="I634" s="94">
        <f>I635</f>
        <v>772.9</v>
      </c>
      <c r="J634" s="94">
        <f>J635</f>
        <v>46.9</v>
      </c>
      <c r="K634" s="33">
        <f t="shared" si="71"/>
        <v>819.8</v>
      </c>
      <c r="L634" s="127"/>
      <c r="M634" s="33">
        <f t="shared" si="67"/>
        <v>819.8</v>
      </c>
      <c r="N634" s="70"/>
      <c r="O634" s="77">
        <f t="shared" si="72"/>
        <v>819.8</v>
      </c>
      <c r="P634" s="70">
        <f>P635</f>
        <v>62.1</v>
      </c>
      <c r="Q634" s="263">
        <f t="shared" si="74"/>
        <v>881.9</v>
      </c>
      <c r="R634" s="263">
        <f>R635</f>
        <v>0.20000000000000107</v>
      </c>
      <c r="S634" s="263">
        <f t="shared" si="73"/>
        <v>882.1</v>
      </c>
    </row>
    <row r="635" spans="2:19" ht="12.75">
      <c r="B635" s="36" t="s">
        <v>413</v>
      </c>
      <c r="C635" s="63"/>
      <c r="D635" s="30" t="s">
        <v>374</v>
      </c>
      <c r="E635" s="30" t="s">
        <v>378</v>
      </c>
      <c r="F635" s="30" t="s">
        <v>608</v>
      </c>
      <c r="G635" s="30" t="s">
        <v>414</v>
      </c>
      <c r="H635" s="30"/>
      <c r="I635" s="94">
        <f>I637</f>
        <v>772.9</v>
      </c>
      <c r="J635" s="94">
        <f>J636+J637</f>
        <v>46.9</v>
      </c>
      <c r="K635" s="33">
        <f t="shared" si="71"/>
        <v>819.8</v>
      </c>
      <c r="L635" s="127"/>
      <c r="M635" s="33">
        <f aca="true" t="shared" si="75" ref="M635:M650">K635+L635</f>
        <v>819.8</v>
      </c>
      <c r="N635" s="70"/>
      <c r="O635" s="77">
        <f t="shared" si="72"/>
        <v>819.8</v>
      </c>
      <c r="P635" s="70">
        <f>P636+P637</f>
        <v>62.1</v>
      </c>
      <c r="Q635" s="263">
        <f t="shared" si="74"/>
        <v>881.9</v>
      </c>
      <c r="R635" s="263">
        <f>R636+R637</f>
        <v>0.20000000000000107</v>
      </c>
      <c r="S635" s="263">
        <f t="shared" si="73"/>
        <v>882.1</v>
      </c>
    </row>
    <row r="636" spans="2:19" ht="12.75">
      <c r="B636" s="36" t="s">
        <v>408</v>
      </c>
      <c r="C636" s="63"/>
      <c r="D636" s="30" t="s">
        <v>374</v>
      </c>
      <c r="E636" s="30" t="s">
        <v>378</v>
      </c>
      <c r="F636" s="30" t="s">
        <v>608</v>
      </c>
      <c r="G636" s="30" t="s">
        <v>414</v>
      </c>
      <c r="H636" s="30" t="s">
        <v>397</v>
      </c>
      <c r="I636" s="94"/>
      <c r="J636" s="94">
        <v>46.9</v>
      </c>
      <c r="K636" s="33">
        <f t="shared" si="71"/>
        <v>46.9</v>
      </c>
      <c r="L636" s="127"/>
      <c r="M636" s="33">
        <f t="shared" si="75"/>
        <v>46.9</v>
      </c>
      <c r="N636" s="70"/>
      <c r="O636" s="77">
        <f t="shared" si="72"/>
        <v>46.9</v>
      </c>
      <c r="P636" s="70">
        <v>62.1</v>
      </c>
      <c r="Q636" s="263">
        <f t="shared" si="74"/>
        <v>109</v>
      </c>
      <c r="R636" s="263">
        <v>11.3</v>
      </c>
      <c r="S636" s="263">
        <f t="shared" si="73"/>
        <v>120.3</v>
      </c>
    </row>
    <row r="637" spans="2:19" ht="12.75">
      <c r="B637" s="36" t="s">
        <v>382</v>
      </c>
      <c r="C637" s="63"/>
      <c r="D637" s="30" t="s">
        <v>374</v>
      </c>
      <c r="E637" s="30" t="s">
        <v>378</v>
      </c>
      <c r="F637" s="30" t="s">
        <v>608</v>
      </c>
      <c r="G637" s="30" t="s">
        <v>414</v>
      </c>
      <c r="H637" s="30">
        <v>3</v>
      </c>
      <c r="I637" s="94">
        <v>772.9</v>
      </c>
      <c r="J637" s="94"/>
      <c r="K637" s="33">
        <f t="shared" si="71"/>
        <v>772.9</v>
      </c>
      <c r="L637" s="127"/>
      <c r="M637" s="33">
        <f t="shared" si="75"/>
        <v>772.9</v>
      </c>
      <c r="N637" s="70"/>
      <c r="O637" s="77">
        <f t="shared" si="72"/>
        <v>772.9</v>
      </c>
      <c r="P637" s="70"/>
      <c r="Q637" s="263">
        <f t="shared" si="74"/>
        <v>772.9</v>
      </c>
      <c r="R637" s="263">
        <v>-11.1</v>
      </c>
      <c r="S637" s="263">
        <f t="shared" si="73"/>
        <v>761.8</v>
      </c>
    </row>
    <row r="638" spans="2:19" ht="12.75">
      <c r="B638" s="43" t="s">
        <v>419</v>
      </c>
      <c r="C638" s="61"/>
      <c r="D638" s="30" t="s">
        <v>374</v>
      </c>
      <c r="E638" s="30" t="s">
        <v>378</v>
      </c>
      <c r="F638" s="30" t="s">
        <v>608</v>
      </c>
      <c r="G638" s="30" t="s">
        <v>420</v>
      </c>
      <c r="H638" s="30"/>
      <c r="I638" s="94">
        <f>I639</f>
        <v>37.8</v>
      </c>
      <c r="J638" s="94">
        <f>J639</f>
        <v>0</v>
      </c>
      <c r="K638" s="33">
        <f t="shared" si="71"/>
        <v>37.8</v>
      </c>
      <c r="L638" s="127"/>
      <c r="M638" s="33">
        <f t="shared" si="75"/>
        <v>37.8</v>
      </c>
      <c r="N638" s="70"/>
      <c r="O638" s="77">
        <f t="shared" si="72"/>
        <v>37.8</v>
      </c>
      <c r="P638" s="70"/>
      <c r="Q638" s="263">
        <f t="shared" si="74"/>
        <v>37.8</v>
      </c>
      <c r="R638" s="263">
        <f>R639</f>
        <v>11.1</v>
      </c>
      <c r="S638" s="263">
        <f t="shared" si="73"/>
        <v>48.9</v>
      </c>
    </row>
    <row r="639" spans="2:19" ht="12.75">
      <c r="B639" s="43" t="s">
        <v>421</v>
      </c>
      <c r="C639" s="61"/>
      <c r="D639" s="30" t="s">
        <v>374</v>
      </c>
      <c r="E639" s="30" t="s">
        <v>378</v>
      </c>
      <c r="F639" s="30" t="s">
        <v>608</v>
      </c>
      <c r="G639" s="30" t="s">
        <v>422</v>
      </c>
      <c r="H639" s="30"/>
      <c r="I639" s="94">
        <f>I640</f>
        <v>37.8</v>
      </c>
      <c r="J639" s="94">
        <f>J640</f>
        <v>0</v>
      </c>
      <c r="K639" s="33">
        <f t="shared" si="71"/>
        <v>37.8</v>
      </c>
      <c r="L639" s="127"/>
      <c r="M639" s="33">
        <f t="shared" si="75"/>
        <v>37.8</v>
      </c>
      <c r="N639" s="70"/>
      <c r="O639" s="77">
        <f t="shared" si="72"/>
        <v>37.8</v>
      </c>
      <c r="P639" s="70"/>
      <c r="Q639" s="263">
        <f t="shared" si="74"/>
        <v>37.8</v>
      </c>
      <c r="R639" s="263">
        <f>R640</f>
        <v>11.1</v>
      </c>
      <c r="S639" s="263">
        <f t="shared" si="73"/>
        <v>48.9</v>
      </c>
    </row>
    <row r="640" spans="2:19" ht="12.75">
      <c r="B640" s="36" t="s">
        <v>382</v>
      </c>
      <c r="C640" s="63"/>
      <c r="D640" s="30" t="s">
        <v>374</v>
      </c>
      <c r="E640" s="30" t="s">
        <v>378</v>
      </c>
      <c r="F640" s="30" t="s">
        <v>608</v>
      </c>
      <c r="G640" s="30" t="s">
        <v>422</v>
      </c>
      <c r="H640" s="30">
        <v>3</v>
      </c>
      <c r="I640" s="94">
        <v>37.8</v>
      </c>
      <c r="J640" s="94"/>
      <c r="K640" s="33">
        <f t="shared" si="71"/>
        <v>37.8</v>
      </c>
      <c r="L640" s="127"/>
      <c r="M640" s="33">
        <f t="shared" si="75"/>
        <v>37.8</v>
      </c>
      <c r="N640" s="70"/>
      <c r="O640" s="77">
        <f t="shared" si="72"/>
        <v>37.8</v>
      </c>
      <c r="P640" s="70"/>
      <c r="Q640" s="263">
        <f t="shared" si="74"/>
        <v>37.8</v>
      </c>
      <c r="R640" s="263">
        <v>11.1</v>
      </c>
      <c r="S640" s="263">
        <f t="shared" si="73"/>
        <v>48.9</v>
      </c>
    </row>
    <row r="641" spans="2:19" ht="12.75">
      <c r="B641" s="43" t="s">
        <v>424</v>
      </c>
      <c r="C641" s="63"/>
      <c r="D641" s="30" t="s">
        <v>374</v>
      </c>
      <c r="E641" s="30" t="s">
        <v>378</v>
      </c>
      <c r="F641" s="30" t="s">
        <v>608</v>
      </c>
      <c r="G641" s="30" t="s">
        <v>98</v>
      </c>
      <c r="H641" s="30"/>
      <c r="I641" s="94"/>
      <c r="J641" s="94"/>
      <c r="K641" s="33"/>
      <c r="L641" s="127"/>
      <c r="M641" s="33"/>
      <c r="N641" s="70"/>
      <c r="O641" s="77"/>
      <c r="P641" s="70"/>
      <c r="Q641" s="263"/>
      <c r="R641" s="263">
        <f>R642</f>
        <v>11.6</v>
      </c>
      <c r="S641" s="263">
        <f t="shared" si="73"/>
        <v>11.6</v>
      </c>
    </row>
    <row r="642" spans="2:19" ht="12.75">
      <c r="B642" s="43" t="s">
        <v>425</v>
      </c>
      <c r="C642" s="63"/>
      <c r="D642" s="30" t="s">
        <v>374</v>
      </c>
      <c r="E642" s="30" t="s">
        <v>378</v>
      </c>
      <c r="F642" s="30" t="s">
        <v>608</v>
      </c>
      <c r="G642" s="30" t="s">
        <v>426</v>
      </c>
      <c r="H642" s="30"/>
      <c r="I642" s="94"/>
      <c r="J642" s="94"/>
      <c r="K642" s="33"/>
      <c r="L642" s="127"/>
      <c r="M642" s="33"/>
      <c r="N642" s="70"/>
      <c r="O642" s="77"/>
      <c r="P642" s="70"/>
      <c r="Q642" s="263"/>
      <c r="R642" s="263">
        <f>R643</f>
        <v>11.6</v>
      </c>
      <c r="S642" s="263">
        <f t="shared" si="73"/>
        <v>11.6</v>
      </c>
    </row>
    <row r="643" spans="2:19" ht="12.75">
      <c r="B643" s="36" t="s">
        <v>408</v>
      </c>
      <c r="C643" s="63"/>
      <c r="D643" s="30" t="s">
        <v>374</v>
      </c>
      <c r="E643" s="30" t="s">
        <v>378</v>
      </c>
      <c r="F643" s="30" t="s">
        <v>608</v>
      </c>
      <c r="G643" s="30" t="s">
        <v>426</v>
      </c>
      <c r="H643" s="30" t="s">
        <v>397</v>
      </c>
      <c r="I643" s="94"/>
      <c r="J643" s="94"/>
      <c r="K643" s="33"/>
      <c r="L643" s="127"/>
      <c r="M643" s="33"/>
      <c r="N643" s="70"/>
      <c r="O643" s="77"/>
      <c r="P643" s="70"/>
      <c r="Q643" s="263"/>
      <c r="R643" s="263">
        <v>11.6</v>
      </c>
      <c r="S643" s="263">
        <f t="shared" si="73"/>
        <v>11.6</v>
      </c>
    </row>
    <row r="644" spans="2:19" ht="12.75">
      <c r="B644" s="36" t="s">
        <v>36</v>
      </c>
      <c r="C644" s="63"/>
      <c r="D644" s="30" t="s">
        <v>379</v>
      </c>
      <c r="E644" s="30"/>
      <c r="F644" s="30"/>
      <c r="G644" s="30"/>
      <c r="H644" s="30"/>
      <c r="I644" s="94">
        <f aca="true" t="shared" si="76" ref="I644:I649">I645</f>
        <v>106</v>
      </c>
      <c r="J644" s="94"/>
      <c r="K644" s="33">
        <f t="shared" si="71"/>
        <v>106</v>
      </c>
      <c r="L644" s="127">
        <f aca="true" t="shared" si="77" ref="L644:L649">L645</f>
        <v>-29.3</v>
      </c>
      <c r="M644" s="33">
        <f t="shared" si="75"/>
        <v>76.7</v>
      </c>
      <c r="N644" s="70"/>
      <c r="O644" s="77">
        <f t="shared" si="72"/>
        <v>76.7</v>
      </c>
      <c r="P644" s="70"/>
      <c r="Q644" s="263">
        <f t="shared" si="74"/>
        <v>76.7</v>
      </c>
      <c r="R644" s="263">
        <f aca="true" t="shared" si="78" ref="R644:R649">R645</f>
        <v>-27</v>
      </c>
      <c r="S644" s="263">
        <f t="shared" si="73"/>
        <v>49.7</v>
      </c>
    </row>
    <row r="645" spans="2:19" ht="12.75">
      <c r="B645" s="36" t="s">
        <v>283</v>
      </c>
      <c r="C645" s="63"/>
      <c r="D645" s="30" t="s">
        <v>379</v>
      </c>
      <c r="E645" s="30" t="s">
        <v>282</v>
      </c>
      <c r="F645" s="30"/>
      <c r="G645" s="30"/>
      <c r="H645" s="30"/>
      <c r="I645" s="94">
        <f t="shared" si="76"/>
        <v>106</v>
      </c>
      <c r="J645" s="94"/>
      <c r="K645" s="33">
        <f t="shared" si="71"/>
        <v>106</v>
      </c>
      <c r="L645" s="127">
        <f t="shared" si="77"/>
        <v>-29.3</v>
      </c>
      <c r="M645" s="33">
        <f t="shared" si="75"/>
        <v>76.7</v>
      </c>
      <c r="N645" s="70"/>
      <c r="O645" s="77">
        <f t="shared" si="72"/>
        <v>76.7</v>
      </c>
      <c r="P645" s="70"/>
      <c r="Q645" s="263">
        <f t="shared" si="74"/>
        <v>76.7</v>
      </c>
      <c r="R645" s="263">
        <f t="shared" si="78"/>
        <v>-27</v>
      </c>
      <c r="S645" s="263">
        <f t="shared" si="73"/>
        <v>49.7</v>
      </c>
    </row>
    <row r="646" spans="2:19" ht="12.75">
      <c r="B646" s="36" t="s">
        <v>609</v>
      </c>
      <c r="C646" s="63"/>
      <c r="D646" s="30" t="s">
        <v>379</v>
      </c>
      <c r="E646" s="30" t="s">
        <v>282</v>
      </c>
      <c r="F646" s="30" t="s">
        <v>610</v>
      </c>
      <c r="G646" s="30"/>
      <c r="H646" s="30"/>
      <c r="I646" s="94">
        <f t="shared" si="76"/>
        <v>106</v>
      </c>
      <c r="J646" s="94"/>
      <c r="K646" s="33">
        <f t="shared" si="71"/>
        <v>106</v>
      </c>
      <c r="L646" s="127">
        <f t="shared" si="77"/>
        <v>-29.3</v>
      </c>
      <c r="M646" s="33">
        <f t="shared" si="75"/>
        <v>76.7</v>
      </c>
      <c r="N646" s="70"/>
      <c r="O646" s="77">
        <f t="shared" si="72"/>
        <v>76.7</v>
      </c>
      <c r="P646" s="70"/>
      <c r="Q646" s="263">
        <f t="shared" si="74"/>
        <v>76.7</v>
      </c>
      <c r="R646" s="263">
        <f t="shared" si="78"/>
        <v>-27</v>
      </c>
      <c r="S646" s="263">
        <f t="shared" si="73"/>
        <v>49.7</v>
      </c>
    </row>
    <row r="647" spans="2:19" ht="12.75">
      <c r="B647" s="43" t="s">
        <v>611</v>
      </c>
      <c r="C647" s="64"/>
      <c r="D647" s="30" t="s">
        <v>379</v>
      </c>
      <c r="E647" s="30" t="s">
        <v>282</v>
      </c>
      <c r="F647" s="30" t="s">
        <v>612</v>
      </c>
      <c r="G647" s="19"/>
      <c r="H647" s="30"/>
      <c r="I647" s="94">
        <f t="shared" si="76"/>
        <v>106</v>
      </c>
      <c r="J647" s="94"/>
      <c r="K647" s="33">
        <f t="shared" si="71"/>
        <v>106</v>
      </c>
      <c r="L647" s="127">
        <f t="shared" si="77"/>
        <v>-29.3</v>
      </c>
      <c r="M647" s="33">
        <f t="shared" si="75"/>
        <v>76.7</v>
      </c>
      <c r="N647" s="70"/>
      <c r="O647" s="77">
        <f t="shared" si="72"/>
        <v>76.7</v>
      </c>
      <c r="P647" s="70"/>
      <c r="Q647" s="263">
        <f t="shared" si="74"/>
        <v>76.7</v>
      </c>
      <c r="R647" s="263">
        <f t="shared" si="78"/>
        <v>-27</v>
      </c>
      <c r="S647" s="263">
        <f t="shared" si="73"/>
        <v>49.7</v>
      </c>
    </row>
    <row r="648" spans="2:19" ht="12.75">
      <c r="B648" s="43" t="s">
        <v>419</v>
      </c>
      <c r="C648" s="61"/>
      <c r="D648" s="30" t="s">
        <v>379</v>
      </c>
      <c r="E648" s="30" t="s">
        <v>282</v>
      </c>
      <c r="F648" s="30" t="s">
        <v>612</v>
      </c>
      <c r="G648" s="30" t="s">
        <v>420</v>
      </c>
      <c r="H648" s="30"/>
      <c r="I648" s="95">
        <f t="shared" si="76"/>
        <v>106</v>
      </c>
      <c r="J648" s="94"/>
      <c r="K648" s="33">
        <f t="shared" si="71"/>
        <v>106</v>
      </c>
      <c r="L648" s="127">
        <f t="shared" si="77"/>
        <v>-29.3</v>
      </c>
      <c r="M648" s="33">
        <f t="shared" si="75"/>
        <v>76.7</v>
      </c>
      <c r="N648" s="70"/>
      <c r="O648" s="77">
        <f t="shared" si="72"/>
        <v>76.7</v>
      </c>
      <c r="P648" s="70"/>
      <c r="Q648" s="263">
        <f t="shared" si="74"/>
        <v>76.7</v>
      </c>
      <c r="R648" s="263">
        <f t="shared" si="78"/>
        <v>-27</v>
      </c>
      <c r="S648" s="263">
        <f t="shared" si="73"/>
        <v>49.7</v>
      </c>
    </row>
    <row r="649" spans="2:19" ht="12.75">
      <c r="B649" s="43" t="s">
        <v>421</v>
      </c>
      <c r="C649" s="61"/>
      <c r="D649" s="30" t="s">
        <v>379</v>
      </c>
      <c r="E649" s="30" t="s">
        <v>282</v>
      </c>
      <c r="F649" s="30" t="s">
        <v>612</v>
      </c>
      <c r="G649" s="30" t="s">
        <v>422</v>
      </c>
      <c r="H649" s="30"/>
      <c r="I649" s="95">
        <f t="shared" si="76"/>
        <v>106</v>
      </c>
      <c r="J649" s="94"/>
      <c r="K649" s="33">
        <f t="shared" si="71"/>
        <v>106</v>
      </c>
      <c r="L649" s="127">
        <f t="shared" si="77"/>
        <v>-29.3</v>
      </c>
      <c r="M649" s="33">
        <f t="shared" si="75"/>
        <v>76.7</v>
      </c>
      <c r="N649" s="70"/>
      <c r="O649" s="77">
        <f t="shared" si="72"/>
        <v>76.7</v>
      </c>
      <c r="P649" s="70"/>
      <c r="Q649" s="263">
        <f t="shared" si="74"/>
        <v>76.7</v>
      </c>
      <c r="R649" s="263">
        <f t="shared" si="78"/>
        <v>-27</v>
      </c>
      <c r="S649" s="263">
        <f t="shared" si="73"/>
        <v>49.7</v>
      </c>
    </row>
    <row r="650" spans="2:19" ht="12.75">
      <c r="B650" s="36" t="s">
        <v>408</v>
      </c>
      <c r="C650" s="63"/>
      <c r="D650" s="30" t="s">
        <v>379</v>
      </c>
      <c r="E650" s="30" t="s">
        <v>282</v>
      </c>
      <c r="F650" s="30" t="s">
        <v>612</v>
      </c>
      <c r="G650" s="30" t="s">
        <v>422</v>
      </c>
      <c r="H650" s="30">
        <v>2</v>
      </c>
      <c r="I650" s="95">
        <v>106</v>
      </c>
      <c r="J650" s="94"/>
      <c r="K650" s="33">
        <f t="shared" si="71"/>
        <v>106</v>
      </c>
      <c r="L650" s="127">
        <v>-29.3</v>
      </c>
      <c r="M650" s="33">
        <f t="shared" si="75"/>
        <v>76.7</v>
      </c>
      <c r="N650" s="70"/>
      <c r="O650" s="77">
        <f t="shared" si="72"/>
        <v>76.7</v>
      </c>
      <c r="P650" s="70"/>
      <c r="Q650" s="263">
        <f t="shared" si="74"/>
        <v>76.7</v>
      </c>
      <c r="R650" s="263">
        <v>-27</v>
      </c>
      <c r="S650" s="263">
        <f t="shared" si="73"/>
        <v>49.7</v>
      </c>
    </row>
    <row r="653" ht="12.75">
      <c r="K653" s="37"/>
    </row>
    <row r="656" ht="12.75">
      <c r="S656" s="264"/>
    </row>
    <row r="662" ht="12.75">
      <c r="I662" s="37"/>
    </row>
  </sheetData>
  <sheetProtection/>
  <autoFilter ref="B9:I650"/>
  <mergeCells count="2">
    <mergeCell ref="B8:I8"/>
    <mergeCell ref="B7:S7"/>
  </mergeCells>
  <printOptions/>
  <pageMargins left="0.73" right="0.2" top="0.33" bottom="0.27" header="0.2" footer="0.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4"/>
  <dimension ref="B2:N449"/>
  <sheetViews>
    <sheetView zoomScalePageLayoutView="0" workbookViewId="0" topLeftCell="B142">
      <selection activeCell="B32" sqref="B32:B33"/>
    </sheetView>
  </sheetViews>
  <sheetFormatPr defaultColWidth="9.00390625" defaultRowHeight="12.75"/>
  <cols>
    <col min="1" max="1" width="9.125" style="25" customWidth="1"/>
    <col min="2" max="2" width="206.25390625" style="38" customWidth="1"/>
    <col min="3" max="3" width="8.875" style="135" bestFit="1" customWidth="1"/>
    <col min="4" max="4" width="4.00390625" style="141" bestFit="1" customWidth="1"/>
    <col min="5" max="5" width="7.00390625" style="135" bestFit="1" customWidth="1"/>
    <col min="6" max="6" width="10.375" style="25" customWidth="1"/>
    <col min="7" max="7" width="14.125" style="25" customWidth="1"/>
    <col min="8" max="8" width="11.625" style="25" customWidth="1"/>
    <col min="9" max="9" width="12.00390625" style="25" customWidth="1"/>
    <col min="10" max="10" width="15.125" style="25" customWidth="1"/>
    <col min="11" max="11" width="18.00390625" style="25" customWidth="1"/>
    <col min="12" max="16384" width="9.125" style="25" customWidth="1"/>
  </cols>
  <sheetData>
    <row r="2" spans="3:11" ht="12.75">
      <c r="C2" s="139"/>
      <c r="D2" s="140"/>
      <c r="E2" s="139"/>
      <c r="K2" s="82" t="s">
        <v>472</v>
      </c>
    </row>
    <row r="3" spans="2:11" ht="12.75" customHeight="1">
      <c r="B3" s="39"/>
      <c r="C3" s="133"/>
      <c r="D3" s="134"/>
      <c r="E3" s="133"/>
      <c r="K3" s="97" t="s">
        <v>631</v>
      </c>
    </row>
    <row r="4" spans="2:11" ht="12.75" customHeight="1">
      <c r="B4" s="39"/>
      <c r="C4" s="133"/>
      <c r="D4" s="134"/>
      <c r="E4" s="133"/>
      <c r="K4" s="97" t="s">
        <v>466</v>
      </c>
    </row>
    <row r="5" spans="2:11" ht="12.75" customHeight="1">
      <c r="B5" s="40"/>
      <c r="C5" s="133"/>
      <c r="D5" s="134"/>
      <c r="E5" s="133"/>
      <c r="K5" s="97" t="s">
        <v>468</v>
      </c>
    </row>
    <row r="6" ht="12.75">
      <c r="B6" s="40"/>
    </row>
    <row r="7" spans="2:11" ht="27" customHeight="1">
      <c r="B7" s="282" t="s">
        <v>627</v>
      </c>
      <c r="C7" s="282"/>
      <c r="D7" s="282"/>
      <c r="E7" s="282"/>
      <c r="F7" s="282"/>
      <c r="G7" s="282"/>
      <c r="H7" s="282"/>
      <c r="I7" s="282"/>
      <c r="J7" s="282"/>
      <c r="K7" s="282"/>
    </row>
    <row r="8" spans="2:7" ht="12.75">
      <c r="B8" s="281"/>
      <c r="C8" s="281"/>
      <c r="D8" s="281"/>
      <c r="E8" s="281"/>
      <c r="F8" s="281"/>
      <c r="G8" s="75"/>
    </row>
    <row r="9" spans="2:11" ht="114.75">
      <c r="B9" s="18" t="s">
        <v>303</v>
      </c>
      <c r="C9" s="19" t="s">
        <v>380</v>
      </c>
      <c r="D9" s="30" t="s">
        <v>321</v>
      </c>
      <c r="E9" s="19" t="s">
        <v>345</v>
      </c>
      <c r="F9" s="28" t="s">
        <v>234</v>
      </c>
      <c r="G9" s="76" t="s">
        <v>87</v>
      </c>
      <c r="H9" s="76" t="s">
        <v>235</v>
      </c>
      <c r="I9" s="76" t="s">
        <v>236</v>
      </c>
      <c r="J9" s="76" t="s">
        <v>237</v>
      </c>
      <c r="K9" s="76" t="s">
        <v>48</v>
      </c>
    </row>
    <row r="10" spans="2:13" ht="12.75">
      <c r="B10" s="49" t="s">
        <v>405</v>
      </c>
      <c r="C10" s="142"/>
      <c r="D10" s="29"/>
      <c r="E10" s="42"/>
      <c r="F10" s="31">
        <f>F11+F214+F222+F240+F249+F254+F264+F268+F272+F276+F280+F299+F310+F314</f>
        <v>208253.39999999997</v>
      </c>
      <c r="G10" s="31">
        <f>G11+G214+G222+G240+G249+G254+G264+G268+G272+G276+G280+G299+G310+G314</f>
        <v>2559.5</v>
      </c>
      <c r="H10" s="31">
        <f>H11+H214+H222+H240+H249+H254+H264+H268+H272+H276+H280+H299+H310+H314</f>
        <v>84841.39999999998</v>
      </c>
      <c r="I10" s="31">
        <f>I11+I214+I222+I240+I249+I254+I264+I268+I272+I276+I280+I299+I310+I314</f>
        <v>108236.19999999998</v>
      </c>
      <c r="J10" s="31">
        <f>J11+J214+J222+J240+J249+J254+J264+J268+J272+J276+J280+J299+J310+J314</f>
        <v>11573.800000000001</v>
      </c>
      <c r="K10" s="31">
        <f>K11+K214+K222+K240+K249+K254+K264+K268+K272+K276+K280+K299+K310+K314</f>
        <v>1042.5</v>
      </c>
      <c r="L10" s="37"/>
      <c r="M10" s="37"/>
    </row>
    <row r="11" spans="2:11" ht="12.75">
      <c r="B11" s="49" t="s">
        <v>409</v>
      </c>
      <c r="C11" s="42"/>
      <c r="D11" s="29"/>
      <c r="E11" s="42"/>
      <c r="F11" s="31">
        <f>F12+F15+F18+F21+F24+F27+F30+F39+F42+F45+F48+F51+F54+F58+F63+F68+F75+F80+F83+F86+F89+F92+F95+F101+F111+F114+F117+F120+F123+F126+F129+F132+F145+F148+F155+F158+F161+F164+F167+F174+F177+F184+F187+F190+F193+F196+F199+F202+F205+F208+F211+F36+F33+F104</f>
        <v>193444.49999999997</v>
      </c>
      <c r="G11" s="31">
        <f>G12+G15+G18+G21+G24+G27+G30+G39+G42+G45+G48+G51+G54+G58+G63+G68+G75+G80+G83+G86+G89+G92+G95+G101+G111+G114+G117+G120+G123+G126+G129+G132+G145+G148+G155+G158+G161+G164+G167+G174+G177+G184+G187+G190+G193+G196+G199+G202+G205+G208+G211+G36+G33+G104</f>
        <v>2559.5</v>
      </c>
      <c r="H11" s="31">
        <f>H12+H15+H18+H21+H24+H27+H30+H39+H42+H45+H48+H51+H54+H58+H63+H68+H75+H80+H83+H86+H89+H92+H95+H101+H111+H114+H117+H120+H123+H126+H129+H132+H145+H148+H155+H158+H161+H164+H167+H174+H177+H184+H187+H190+H193+H196+H199+H202+H205+H208+H211+H36+H33+H104</f>
        <v>82934.39999999998</v>
      </c>
      <c r="I11" s="31">
        <f>I12+I15+I18+I21+I24+I27+I30+I39+I42+I45+I48+I51+I54+I58+I63+I68+I75+I80+I83+I86+I89+I92+I95+I101+I111+I114+I117+I120+I123+I126+I129+I132+I145+I148+I155+I158+I161+I164+I167+I174+I177+I184+I187+I190+I193+I196+I199+I202+I205+I208+I211+I36+I33+I104</f>
        <v>95738.29999999999</v>
      </c>
      <c r="J11" s="31">
        <f>J12+J15+J18+J21+J24+J27+J30+J39+J42+J45+J48+J51+J54+J58+J63+J68+J75+J80+J83+J86+J89+J92+J95+J101+J111+J114+J117+J120+J123+J126+J129+J132+J145+J148+J155+J158+J161+J164+J167+J174+J177+J184+J187+J190+J193+J196+J199+J202+J205+J208+J211+J36+J33+J104</f>
        <v>11169.800000000001</v>
      </c>
      <c r="K11" s="31">
        <f>K12+K15+K18+K21+K24+K27+K30+K39+K42+K45+K48+K51+K54+K58+K63+K68+K75+K80+K83+K86+K89+K92+K95+K101+K111+K114+K117+K120+K123+K126+K129+K132+K145+K148+K155+K158+K161+K164+K167+K174+K177+K184+K187+K190+K193+K196+K199+K202+K205+K208+K211+K36+K33+K104</f>
        <v>1042.5</v>
      </c>
    </row>
    <row r="12" spans="2:11" ht="12.75">
      <c r="B12" s="43" t="s">
        <v>670</v>
      </c>
      <c r="C12" s="30" t="s">
        <v>671</v>
      </c>
      <c r="D12" s="29"/>
      <c r="E12" s="42"/>
      <c r="F12" s="33">
        <f>H12+I12+J12+G12</f>
        <v>1659.6</v>
      </c>
      <c r="G12" s="33"/>
      <c r="H12" s="33"/>
      <c r="I12" s="33"/>
      <c r="J12" s="33">
        <f>J13</f>
        <v>1659.6</v>
      </c>
      <c r="K12" s="31"/>
    </row>
    <row r="13" spans="2:11" ht="12.75">
      <c r="B13" s="36" t="s">
        <v>494</v>
      </c>
      <c r="C13" s="30" t="s">
        <v>671</v>
      </c>
      <c r="D13" s="30" t="s">
        <v>495</v>
      </c>
      <c r="E13" s="19"/>
      <c r="F13" s="33">
        <f>H13+I13+J13+G13</f>
        <v>1659.6</v>
      </c>
      <c r="G13" s="33"/>
      <c r="H13" s="33"/>
      <c r="I13" s="33"/>
      <c r="J13" s="33">
        <f>J14</f>
        <v>1659.6</v>
      </c>
      <c r="K13" s="33"/>
    </row>
    <row r="14" spans="2:11" ht="12.75">
      <c r="B14" s="36" t="s">
        <v>311</v>
      </c>
      <c r="C14" s="30" t="s">
        <v>671</v>
      </c>
      <c r="D14" s="30" t="s">
        <v>495</v>
      </c>
      <c r="E14" s="30" t="s">
        <v>369</v>
      </c>
      <c r="F14" s="33">
        <f>H14+I14+J14+G14</f>
        <v>1659.6</v>
      </c>
      <c r="G14" s="33"/>
      <c r="H14" s="33"/>
      <c r="I14" s="33"/>
      <c r="J14" s="33">
        <v>1659.6</v>
      </c>
      <c r="K14" s="33"/>
    </row>
    <row r="15" spans="2:11" ht="12.75">
      <c r="B15" s="36" t="s">
        <v>641</v>
      </c>
      <c r="C15" s="56" t="s">
        <v>640</v>
      </c>
      <c r="D15" s="30"/>
      <c r="E15" s="42"/>
      <c r="F15" s="33">
        <f aca="true" t="shared" si="0" ref="F15:F21">H15+I15+J15+G15</f>
        <v>1159.8</v>
      </c>
      <c r="G15" s="31"/>
      <c r="H15" s="31"/>
      <c r="I15" s="31"/>
      <c r="J15" s="33">
        <f>J16</f>
        <v>1159.8</v>
      </c>
      <c r="K15" s="31"/>
    </row>
    <row r="16" spans="2:11" ht="12.75">
      <c r="B16" s="36" t="s">
        <v>494</v>
      </c>
      <c r="C16" s="56" t="s">
        <v>640</v>
      </c>
      <c r="D16" s="30" t="s">
        <v>495</v>
      </c>
      <c r="E16" s="42"/>
      <c r="F16" s="33">
        <f t="shared" si="0"/>
        <v>1159.8</v>
      </c>
      <c r="G16" s="31"/>
      <c r="H16" s="31"/>
      <c r="I16" s="31"/>
      <c r="J16" s="33">
        <f>J17</f>
        <v>1159.8</v>
      </c>
      <c r="K16" s="31"/>
    </row>
    <row r="17" spans="2:11" ht="12.75">
      <c r="B17" s="36" t="s">
        <v>310</v>
      </c>
      <c r="C17" s="56" t="s">
        <v>640</v>
      </c>
      <c r="D17" s="30" t="s">
        <v>495</v>
      </c>
      <c r="E17" s="30" t="s">
        <v>368</v>
      </c>
      <c r="F17" s="33">
        <f t="shared" si="0"/>
        <v>1159.8</v>
      </c>
      <c r="G17" s="31"/>
      <c r="H17" s="31"/>
      <c r="I17" s="31"/>
      <c r="J17" s="33">
        <v>1159.8</v>
      </c>
      <c r="K17" s="31"/>
    </row>
    <row r="18" spans="2:11" ht="25.5">
      <c r="B18" s="36" t="s">
        <v>358</v>
      </c>
      <c r="C18" s="30" t="s">
        <v>645</v>
      </c>
      <c r="D18" s="30"/>
      <c r="E18" s="42"/>
      <c r="F18" s="33">
        <f t="shared" si="0"/>
        <v>980</v>
      </c>
      <c r="G18" s="31"/>
      <c r="H18" s="31"/>
      <c r="I18" s="31"/>
      <c r="J18" s="33">
        <f>J19</f>
        <v>980</v>
      </c>
      <c r="K18" s="31"/>
    </row>
    <row r="19" spans="2:11" ht="12.75">
      <c r="B19" s="36" t="s">
        <v>494</v>
      </c>
      <c r="C19" s="30" t="s">
        <v>645</v>
      </c>
      <c r="D19" s="30" t="s">
        <v>495</v>
      </c>
      <c r="E19" s="42"/>
      <c r="F19" s="33">
        <f t="shared" si="0"/>
        <v>980</v>
      </c>
      <c r="G19" s="31"/>
      <c r="H19" s="31"/>
      <c r="I19" s="31"/>
      <c r="J19" s="33">
        <f>J20</f>
        <v>980</v>
      </c>
      <c r="K19" s="31"/>
    </row>
    <row r="20" spans="2:11" ht="12.75">
      <c r="B20" s="36" t="s">
        <v>311</v>
      </c>
      <c r="C20" s="30" t="s">
        <v>645</v>
      </c>
      <c r="D20" s="30" t="s">
        <v>495</v>
      </c>
      <c r="E20" s="30" t="s">
        <v>369</v>
      </c>
      <c r="F20" s="33">
        <f t="shared" si="0"/>
        <v>980</v>
      </c>
      <c r="G20" s="31"/>
      <c r="H20" s="31"/>
      <c r="I20" s="31"/>
      <c r="J20" s="33">
        <v>980</v>
      </c>
      <c r="K20" s="31"/>
    </row>
    <row r="21" spans="2:11" ht="12.75">
      <c r="B21" s="291" t="s">
        <v>12</v>
      </c>
      <c r="C21" s="30" t="s">
        <v>486</v>
      </c>
      <c r="D21" s="30"/>
      <c r="E21" s="30"/>
      <c r="F21" s="33">
        <f t="shared" si="0"/>
        <v>687.7</v>
      </c>
      <c r="G21" s="33"/>
      <c r="H21" s="33"/>
      <c r="I21" s="33"/>
      <c r="J21" s="33">
        <f>J22</f>
        <v>687.7</v>
      </c>
      <c r="K21" s="33"/>
    </row>
    <row r="22" spans="2:11" ht="12.75">
      <c r="B22" s="36" t="s">
        <v>253</v>
      </c>
      <c r="C22" s="30" t="s">
        <v>486</v>
      </c>
      <c r="D22" s="30" t="s">
        <v>487</v>
      </c>
      <c r="E22" s="30"/>
      <c r="F22" s="33">
        <f aca="true" t="shared" si="1" ref="F22:F118">H22+I22+J22+G22</f>
        <v>687.7</v>
      </c>
      <c r="G22" s="33"/>
      <c r="H22" s="33"/>
      <c r="I22" s="33"/>
      <c r="J22" s="33">
        <f>J23</f>
        <v>687.7</v>
      </c>
      <c r="K22" s="33"/>
    </row>
    <row r="23" spans="2:11" ht="12.75">
      <c r="B23" s="36" t="s">
        <v>157</v>
      </c>
      <c r="C23" s="30" t="s">
        <v>486</v>
      </c>
      <c r="D23" s="30" t="s">
        <v>487</v>
      </c>
      <c r="E23" s="30" t="s">
        <v>156</v>
      </c>
      <c r="F23" s="33">
        <f t="shared" si="1"/>
        <v>687.7</v>
      </c>
      <c r="G23" s="33"/>
      <c r="H23" s="33"/>
      <c r="I23" s="33"/>
      <c r="J23" s="33">
        <v>687.7</v>
      </c>
      <c r="K23" s="33"/>
    </row>
    <row r="24" spans="2:11" ht="25.5">
      <c r="B24" s="292" t="s">
        <v>112</v>
      </c>
      <c r="C24" s="56" t="s">
        <v>111</v>
      </c>
      <c r="D24" s="30"/>
      <c r="E24" s="30"/>
      <c r="F24" s="33">
        <f t="shared" si="1"/>
        <v>5867.3</v>
      </c>
      <c r="G24" s="33"/>
      <c r="H24" s="33"/>
      <c r="I24" s="33"/>
      <c r="J24" s="33">
        <f>J25</f>
        <v>5867.3</v>
      </c>
      <c r="K24" s="33"/>
    </row>
    <row r="25" spans="2:11" ht="12.75">
      <c r="B25" s="36" t="s">
        <v>532</v>
      </c>
      <c r="C25" s="56" t="s">
        <v>111</v>
      </c>
      <c r="D25" s="30" t="s">
        <v>599</v>
      </c>
      <c r="E25" s="30"/>
      <c r="F25" s="33">
        <f t="shared" si="1"/>
        <v>5867.3</v>
      </c>
      <c r="G25" s="33"/>
      <c r="H25" s="33"/>
      <c r="I25" s="33"/>
      <c r="J25" s="33">
        <f>J26</f>
        <v>5867.3</v>
      </c>
      <c r="K25" s="33"/>
    </row>
    <row r="26" spans="2:11" ht="12.75">
      <c r="B26" s="36" t="s">
        <v>319</v>
      </c>
      <c r="C26" s="56" t="s">
        <v>111</v>
      </c>
      <c r="D26" s="30" t="s">
        <v>599</v>
      </c>
      <c r="E26" s="30" t="s">
        <v>376</v>
      </c>
      <c r="F26" s="33">
        <f t="shared" si="1"/>
        <v>5867.3</v>
      </c>
      <c r="G26" s="33"/>
      <c r="H26" s="33"/>
      <c r="I26" s="33"/>
      <c r="J26" s="33">
        <v>5867.3</v>
      </c>
      <c r="K26" s="33"/>
    </row>
    <row r="27" spans="2:11" ht="25.5">
      <c r="B27" s="36" t="s">
        <v>110</v>
      </c>
      <c r="C27" s="30" t="s">
        <v>109</v>
      </c>
      <c r="D27" s="30"/>
      <c r="E27" s="30"/>
      <c r="F27" s="33">
        <f t="shared" si="1"/>
        <v>56.7</v>
      </c>
      <c r="G27" s="33"/>
      <c r="H27" s="33"/>
      <c r="I27" s="33"/>
      <c r="J27" s="33">
        <f>J28</f>
        <v>56.7</v>
      </c>
      <c r="K27" s="33"/>
    </row>
    <row r="28" spans="2:11" ht="12.75">
      <c r="B28" s="36" t="s">
        <v>419</v>
      </c>
      <c r="C28" s="30" t="s">
        <v>109</v>
      </c>
      <c r="D28" s="30" t="s">
        <v>420</v>
      </c>
      <c r="E28" s="30"/>
      <c r="F28" s="33">
        <f t="shared" si="1"/>
        <v>56.7</v>
      </c>
      <c r="G28" s="33"/>
      <c r="H28" s="33"/>
      <c r="I28" s="33"/>
      <c r="J28" s="33">
        <f>J29</f>
        <v>56.7</v>
      </c>
      <c r="K28" s="33"/>
    </row>
    <row r="29" spans="2:11" ht="12.75">
      <c r="B29" s="36" t="s">
        <v>314</v>
      </c>
      <c r="C29" s="30" t="s">
        <v>109</v>
      </c>
      <c r="D29" s="30" t="s">
        <v>420</v>
      </c>
      <c r="E29" s="30" t="s">
        <v>373</v>
      </c>
      <c r="F29" s="33">
        <f>H29+I29+J29+G29</f>
        <v>56.7</v>
      </c>
      <c r="G29" s="33"/>
      <c r="H29" s="33"/>
      <c r="I29" s="33"/>
      <c r="J29" s="33">
        <v>56.7</v>
      </c>
      <c r="K29" s="33"/>
    </row>
    <row r="30" spans="2:11" ht="25.5">
      <c r="B30" s="36" t="s">
        <v>553</v>
      </c>
      <c r="C30" s="273" t="s">
        <v>42</v>
      </c>
      <c r="D30" s="293"/>
      <c r="E30" s="30"/>
      <c r="F30" s="33">
        <f t="shared" si="1"/>
        <v>100</v>
      </c>
      <c r="G30" s="33"/>
      <c r="H30" s="33"/>
      <c r="I30" s="33"/>
      <c r="J30" s="33">
        <f>J31</f>
        <v>100</v>
      </c>
      <c r="K30" s="33"/>
    </row>
    <row r="31" spans="2:11" ht="12.75">
      <c r="B31" s="36" t="s">
        <v>253</v>
      </c>
      <c r="C31" s="273" t="s">
        <v>42</v>
      </c>
      <c r="D31" s="294" t="s">
        <v>487</v>
      </c>
      <c r="E31" s="30"/>
      <c r="F31" s="33">
        <f t="shared" si="1"/>
        <v>100</v>
      </c>
      <c r="G31" s="33"/>
      <c r="H31" s="33"/>
      <c r="I31" s="33"/>
      <c r="J31" s="33">
        <f>J32</f>
        <v>100</v>
      </c>
      <c r="K31" s="33"/>
    </row>
    <row r="32" spans="2:11" ht="12.75">
      <c r="B32" s="36" t="s">
        <v>314</v>
      </c>
      <c r="C32" s="273" t="s">
        <v>42</v>
      </c>
      <c r="D32" s="294" t="s">
        <v>487</v>
      </c>
      <c r="E32" s="30" t="s">
        <v>373</v>
      </c>
      <c r="F32" s="33">
        <f t="shared" si="1"/>
        <v>100</v>
      </c>
      <c r="G32" s="33"/>
      <c r="H32" s="33"/>
      <c r="I32" s="33"/>
      <c r="J32" s="33">
        <v>100</v>
      </c>
      <c r="K32" s="33"/>
    </row>
    <row r="33" spans="2:11" ht="12.75">
      <c r="B33" s="43" t="s">
        <v>390</v>
      </c>
      <c r="C33" s="30" t="s">
        <v>667</v>
      </c>
      <c r="D33" s="29"/>
      <c r="E33" s="30"/>
      <c r="F33" s="33">
        <f t="shared" si="1"/>
        <v>240</v>
      </c>
      <c r="G33" s="33"/>
      <c r="H33" s="33"/>
      <c r="I33" s="33"/>
      <c r="J33" s="33">
        <f>J34</f>
        <v>240</v>
      </c>
      <c r="K33" s="33"/>
    </row>
    <row r="34" spans="2:11" ht="12.75">
      <c r="B34" s="36" t="s">
        <v>494</v>
      </c>
      <c r="C34" s="30" t="s">
        <v>667</v>
      </c>
      <c r="D34" s="30" t="s">
        <v>495</v>
      </c>
      <c r="E34" s="30"/>
      <c r="F34" s="33">
        <f t="shared" si="1"/>
        <v>240</v>
      </c>
      <c r="G34" s="33"/>
      <c r="H34" s="33"/>
      <c r="I34" s="33"/>
      <c r="J34" s="33">
        <f>J35</f>
        <v>240</v>
      </c>
      <c r="K34" s="33"/>
    </row>
    <row r="35" spans="2:11" ht="12.75">
      <c r="B35" s="36" t="s">
        <v>314</v>
      </c>
      <c r="C35" s="30" t="s">
        <v>667</v>
      </c>
      <c r="D35" s="30" t="s">
        <v>495</v>
      </c>
      <c r="E35" s="30" t="s">
        <v>373</v>
      </c>
      <c r="F35" s="33">
        <f t="shared" si="1"/>
        <v>240</v>
      </c>
      <c r="G35" s="33"/>
      <c r="H35" s="33"/>
      <c r="I35" s="33"/>
      <c r="J35" s="33">
        <v>240</v>
      </c>
      <c r="K35" s="33"/>
    </row>
    <row r="36" spans="2:11" ht="25.5">
      <c r="B36" s="43" t="s">
        <v>392</v>
      </c>
      <c r="C36" s="56" t="s">
        <v>391</v>
      </c>
      <c r="D36" s="30"/>
      <c r="E36" s="56"/>
      <c r="F36" s="33">
        <f t="shared" si="1"/>
        <v>140</v>
      </c>
      <c r="G36" s="33"/>
      <c r="H36" s="33"/>
      <c r="I36" s="33"/>
      <c r="J36" s="33">
        <f>J37</f>
        <v>140</v>
      </c>
      <c r="K36" s="33"/>
    </row>
    <row r="37" spans="2:11" ht="12.75">
      <c r="B37" s="36" t="s">
        <v>494</v>
      </c>
      <c r="C37" s="56" t="s">
        <v>391</v>
      </c>
      <c r="D37" s="30" t="s">
        <v>495</v>
      </c>
      <c r="E37" s="56"/>
      <c r="F37" s="33">
        <f t="shared" si="1"/>
        <v>140</v>
      </c>
      <c r="G37" s="33"/>
      <c r="H37" s="33"/>
      <c r="I37" s="33"/>
      <c r="J37" s="33">
        <f>J38</f>
        <v>140</v>
      </c>
      <c r="K37" s="33"/>
    </row>
    <row r="38" spans="2:11" ht="12.75">
      <c r="B38" s="36" t="s">
        <v>306</v>
      </c>
      <c r="C38" s="56" t="s">
        <v>391</v>
      </c>
      <c r="D38" s="30" t="s">
        <v>495</v>
      </c>
      <c r="E38" s="30" t="s">
        <v>327</v>
      </c>
      <c r="F38" s="33">
        <f t="shared" si="1"/>
        <v>140</v>
      </c>
      <c r="G38" s="33"/>
      <c r="H38" s="33"/>
      <c r="I38" s="33"/>
      <c r="J38" s="33">
        <v>140</v>
      </c>
      <c r="K38" s="33"/>
    </row>
    <row r="39" spans="2:11" ht="12.75">
      <c r="B39" s="36" t="s">
        <v>13</v>
      </c>
      <c r="C39" s="45" t="s">
        <v>603</v>
      </c>
      <c r="D39" s="29"/>
      <c r="E39" s="45"/>
      <c r="F39" s="33">
        <f t="shared" si="1"/>
        <v>278.7</v>
      </c>
      <c r="G39" s="33"/>
      <c r="H39" s="33"/>
      <c r="I39" s="33"/>
      <c r="J39" s="33">
        <f>J40</f>
        <v>278.7</v>
      </c>
      <c r="K39" s="33"/>
    </row>
    <row r="40" spans="2:11" ht="12.75">
      <c r="B40" s="36" t="s">
        <v>532</v>
      </c>
      <c r="C40" s="45" t="s">
        <v>603</v>
      </c>
      <c r="D40" s="30" t="s">
        <v>599</v>
      </c>
      <c r="E40" s="45"/>
      <c r="F40" s="33">
        <f t="shared" si="1"/>
        <v>278.7</v>
      </c>
      <c r="G40" s="33"/>
      <c r="H40" s="33"/>
      <c r="I40" s="33"/>
      <c r="J40" s="33">
        <f>J41</f>
        <v>278.7</v>
      </c>
      <c r="K40" s="33"/>
    </row>
    <row r="41" spans="2:11" ht="12.75">
      <c r="B41" s="291" t="s">
        <v>37</v>
      </c>
      <c r="C41" s="45" t="s">
        <v>603</v>
      </c>
      <c r="D41" s="30" t="s">
        <v>599</v>
      </c>
      <c r="E41" s="45">
        <v>1004</v>
      </c>
      <c r="F41" s="33">
        <f t="shared" si="1"/>
        <v>278.7</v>
      </c>
      <c r="G41" s="33"/>
      <c r="H41" s="33"/>
      <c r="I41" s="33"/>
      <c r="J41" s="33">
        <v>278.7</v>
      </c>
      <c r="K41" s="33"/>
    </row>
    <row r="42" spans="2:11" ht="25.5">
      <c r="B42" s="36" t="s">
        <v>14</v>
      </c>
      <c r="C42" s="45" t="s">
        <v>633</v>
      </c>
      <c r="D42" s="30"/>
      <c r="E42" s="45"/>
      <c r="F42" s="33">
        <f t="shared" si="1"/>
        <v>5760</v>
      </c>
      <c r="G42" s="33"/>
      <c r="H42" s="33"/>
      <c r="I42" s="33">
        <f>I43</f>
        <v>5760</v>
      </c>
      <c r="J42" s="33"/>
      <c r="K42" s="33"/>
    </row>
    <row r="43" spans="2:11" ht="12.75">
      <c r="B43" s="36" t="s">
        <v>521</v>
      </c>
      <c r="C43" s="45" t="s">
        <v>633</v>
      </c>
      <c r="D43" s="30" t="s">
        <v>519</v>
      </c>
      <c r="E43" s="45"/>
      <c r="F43" s="33">
        <f t="shared" si="1"/>
        <v>5760</v>
      </c>
      <c r="G43" s="33"/>
      <c r="H43" s="33"/>
      <c r="I43" s="33">
        <f>I44</f>
        <v>5760</v>
      </c>
      <c r="J43" s="33"/>
      <c r="K43" s="33"/>
    </row>
    <row r="44" spans="2:11" ht="12.75">
      <c r="B44" s="291" t="s">
        <v>37</v>
      </c>
      <c r="C44" s="45" t="s">
        <v>633</v>
      </c>
      <c r="D44" s="30" t="s">
        <v>519</v>
      </c>
      <c r="E44" s="45">
        <v>1004</v>
      </c>
      <c r="F44" s="33">
        <f t="shared" si="1"/>
        <v>5760</v>
      </c>
      <c r="G44" s="33"/>
      <c r="H44" s="33"/>
      <c r="I44" s="33">
        <v>5760</v>
      </c>
      <c r="J44" s="33"/>
      <c r="K44" s="33"/>
    </row>
    <row r="45" spans="2:11" s="35" customFormat="1" ht="12.75">
      <c r="B45" s="36" t="s">
        <v>15</v>
      </c>
      <c r="C45" s="295" t="s">
        <v>510</v>
      </c>
      <c r="D45" s="296"/>
      <c r="E45" s="297"/>
      <c r="F45" s="33">
        <f t="shared" si="1"/>
        <v>1845.6</v>
      </c>
      <c r="G45" s="33"/>
      <c r="H45" s="33"/>
      <c r="I45" s="33">
        <f>I46</f>
        <v>1845.6</v>
      </c>
      <c r="J45" s="33"/>
      <c r="K45" s="31"/>
    </row>
    <row r="46" spans="2:11" s="35" customFormat="1" ht="12.75">
      <c r="B46" s="36" t="s">
        <v>494</v>
      </c>
      <c r="C46" s="295" t="s">
        <v>510</v>
      </c>
      <c r="D46" s="30" t="s">
        <v>495</v>
      </c>
      <c r="E46" s="297"/>
      <c r="F46" s="33">
        <f t="shared" si="1"/>
        <v>1845.6</v>
      </c>
      <c r="G46" s="33"/>
      <c r="H46" s="33"/>
      <c r="I46" s="33">
        <f>I47</f>
        <v>1845.6</v>
      </c>
      <c r="J46" s="33"/>
      <c r="K46" s="31"/>
    </row>
    <row r="47" spans="2:11" s="35" customFormat="1" ht="12.75">
      <c r="B47" s="36" t="s">
        <v>311</v>
      </c>
      <c r="C47" s="295" t="s">
        <v>510</v>
      </c>
      <c r="D47" s="30" t="s">
        <v>495</v>
      </c>
      <c r="E47" s="297" t="s">
        <v>369</v>
      </c>
      <c r="F47" s="33">
        <f t="shared" si="1"/>
        <v>1845.6</v>
      </c>
      <c r="G47" s="33"/>
      <c r="H47" s="33"/>
      <c r="I47" s="33">
        <v>1845.6</v>
      </c>
      <c r="J47" s="33"/>
      <c r="K47" s="31"/>
    </row>
    <row r="48" spans="2:11" ht="25.5">
      <c r="B48" s="36" t="s">
        <v>16</v>
      </c>
      <c r="C48" s="45" t="s">
        <v>604</v>
      </c>
      <c r="D48" s="29"/>
      <c r="E48" s="45"/>
      <c r="F48" s="33">
        <f t="shared" si="1"/>
        <v>682.9</v>
      </c>
      <c r="G48" s="33"/>
      <c r="H48" s="33"/>
      <c r="I48" s="33">
        <f>I49</f>
        <v>682.9</v>
      </c>
      <c r="J48" s="33"/>
      <c r="K48" s="33"/>
    </row>
    <row r="49" spans="2:11" ht="12.75">
      <c r="B49" s="36" t="s">
        <v>532</v>
      </c>
      <c r="C49" s="45" t="s">
        <v>604</v>
      </c>
      <c r="D49" s="30" t="s">
        <v>599</v>
      </c>
      <c r="E49" s="45"/>
      <c r="F49" s="33">
        <f t="shared" si="1"/>
        <v>682.9</v>
      </c>
      <c r="G49" s="33"/>
      <c r="H49" s="33"/>
      <c r="I49" s="33">
        <f>I50</f>
        <v>682.9</v>
      </c>
      <c r="J49" s="33"/>
      <c r="K49" s="33"/>
    </row>
    <row r="50" spans="2:11" ht="12.75">
      <c r="B50" s="291" t="s">
        <v>37</v>
      </c>
      <c r="C50" s="45" t="s">
        <v>604</v>
      </c>
      <c r="D50" s="30" t="s">
        <v>599</v>
      </c>
      <c r="E50" s="45">
        <v>1004</v>
      </c>
      <c r="F50" s="33">
        <f t="shared" si="1"/>
        <v>682.9</v>
      </c>
      <c r="G50" s="33"/>
      <c r="H50" s="33"/>
      <c r="I50" s="33">
        <v>682.9</v>
      </c>
      <c r="J50" s="33"/>
      <c r="K50" s="33"/>
    </row>
    <row r="51" spans="2:11" ht="12.75">
      <c r="B51" s="36" t="s">
        <v>19</v>
      </c>
      <c r="C51" s="30" t="s">
        <v>615</v>
      </c>
      <c r="D51" s="30"/>
      <c r="E51" s="30"/>
      <c r="F51" s="33">
        <f t="shared" si="1"/>
        <v>7878.4</v>
      </c>
      <c r="G51" s="33"/>
      <c r="H51" s="33"/>
      <c r="I51" s="33">
        <f>I52</f>
        <v>7878.4</v>
      </c>
      <c r="J51" s="33"/>
      <c r="K51" s="33"/>
    </row>
    <row r="52" spans="2:11" ht="12.75">
      <c r="B52" s="36" t="s">
        <v>253</v>
      </c>
      <c r="C52" s="30" t="s">
        <v>615</v>
      </c>
      <c r="D52" s="30" t="s">
        <v>487</v>
      </c>
      <c r="E52" s="30"/>
      <c r="F52" s="33">
        <f t="shared" si="1"/>
        <v>7878.4</v>
      </c>
      <c r="G52" s="33"/>
      <c r="H52" s="33"/>
      <c r="I52" s="33">
        <f>I53</f>
        <v>7878.4</v>
      </c>
      <c r="J52" s="33"/>
      <c r="K52" s="33"/>
    </row>
    <row r="53" spans="2:11" ht="12.75">
      <c r="B53" s="36" t="s">
        <v>336</v>
      </c>
      <c r="C53" s="30" t="s">
        <v>615</v>
      </c>
      <c r="D53" s="30" t="s">
        <v>487</v>
      </c>
      <c r="E53" s="30" t="s">
        <v>335</v>
      </c>
      <c r="F53" s="33">
        <f t="shared" si="1"/>
        <v>7878.4</v>
      </c>
      <c r="G53" s="33"/>
      <c r="H53" s="33"/>
      <c r="I53" s="33">
        <v>7878.4</v>
      </c>
      <c r="J53" s="33"/>
      <c r="K53" s="33"/>
    </row>
    <row r="54" spans="2:11" ht="38.25">
      <c r="B54" s="36" t="s">
        <v>20</v>
      </c>
      <c r="C54" s="45" t="s">
        <v>504</v>
      </c>
      <c r="D54" s="30"/>
      <c r="E54" s="30"/>
      <c r="F54" s="33">
        <f t="shared" si="1"/>
        <v>66130.7</v>
      </c>
      <c r="G54" s="33"/>
      <c r="H54" s="33"/>
      <c r="I54" s="33">
        <f>I55</f>
        <v>66130.7</v>
      </c>
      <c r="J54" s="33"/>
      <c r="K54" s="33"/>
    </row>
    <row r="55" spans="2:11" ht="12.75">
      <c r="B55" s="36" t="s">
        <v>494</v>
      </c>
      <c r="C55" s="45" t="s">
        <v>504</v>
      </c>
      <c r="D55" s="30" t="s">
        <v>495</v>
      </c>
      <c r="E55" s="30"/>
      <c r="F55" s="33">
        <f t="shared" si="1"/>
        <v>66130.7</v>
      </c>
      <c r="G55" s="298"/>
      <c r="H55" s="298"/>
      <c r="I55" s="298">
        <f>I56+I57</f>
        <v>66130.7</v>
      </c>
      <c r="J55" s="33"/>
      <c r="K55" s="33"/>
    </row>
    <row r="56" spans="2:11" ht="12.75">
      <c r="B56" s="36" t="s">
        <v>310</v>
      </c>
      <c r="C56" s="45" t="s">
        <v>504</v>
      </c>
      <c r="D56" s="30" t="s">
        <v>495</v>
      </c>
      <c r="E56" s="30" t="s">
        <v>368</v>
      </c>
      <c r="F56" s="33">
        <f t="shared" si="1"/>
        <v>8307.2</v>
      </c>
      <c r="G56" s="33"/>
      <c r="H56" s="33"/>
      <c r="I56" s="33">
        <v>8307.2</v>
      </c>
      <c r="J56" s="33"/>
      <c r="K56" s="33"/>
    </row>
    <row r="57" spans="2:11" s="35" customFormat="1" ht="12.75">
      <c r="B57" s="36" t="s">
        <v>311</v>
      </c>
      <c r="C57" s="45" t="s">
        <v>504</v>
      </c>
      <c r="D57" s="30" t="s">
        <v>495</v>
      </c>
      <c r="E57" s="30" t="s">
        <v>369</v>
      </c>
      <c r="F57" s="33">
        <f t="shared" si="1"/>
        <v>57823.5</v>
      </c>
      <c r="G57" s="33"/>
      <c r="H57" s="33"/>
      <c r="I57" s="33">
        <v>57823.5</v>
      </c>
      <c r="J57" s="33"/>
      <c r="K57" s="31"/>
    </row>
    <row r="58" spans="2:11" ht="25.5">
      <c r="B58" s="147" t="s">
        <v>427</v>
      </c>
      <c r="C58" s="45" t="s">
        <v>428</v>
      </c>
      <c r="D58" s="30"/>
      <c r="E58" s="30"/>
      <c r="F58" s="33">
        <f t="shared" si="1"/>
        <v>222.8</v>
      </c>
      <c r="G58" s="33"/>
      <c r="H58" s="33">
        <f>H59</f>
        <v>28.9</v>
      </c>
      <c r="I58" s="33">
        <f>I59+I61</f>
        <v>193.9</v>
      </c>
      <c r="J58" s="33"/>
      <c r="K58" s="33"/>
    </row>
    <row r="59" spans="2:11" ht="12.75">
      <c r="B59" s="36" t="s">
        <v>412</v>
      </c>
      <c r="C59" s="45" t="s">
        <v>428</v>
      </c>
      <c r="D59" s="30" t="s">
        <v>214</v>
      </c>
      <c r="E59" s="30"/>
      <c r="F59" s="33">
        <f t="shared" si="1"/>
        <v>198.70000000000002</v>
      </c>
      <c r="G59" s="33"/>
      <c r="H59" s="33">
        <f>H60</f>
        <v>28.9</v>
      </c>
      <c r="I59" s="33">
        <f>I60</f>
        <v>169.8</v>
      </c>
      <c r="J59" s="33"/>
      <c r="K59" s="33"/>
    </row>
    <row r="60" spans="2:11" ht="12.75">
      <c r="B60" s="36" t="s">
        <v>306</v>
      </c>
      <c r="C60" s="45" t="s">
        <v>428</v>
      </c>
      <c r="D60" s="30" t="s">
        <v>214</v>
      </c>
      <c r="E60" s="30" t="s">
        <v>327</v>
      </c>
      <c r="F60" s="33">
        <f t="shared" si="1"/>
        <v>198.70000000000002</v>
      </c>
      <c r="G60" s="33"/>
      <c r="H60" s="33">
        <v>28.9</v>
      </c>
      <c r="I60" s="33">
        <v>169.8</v>
      </c>
      <c r="J60" s="33"/>
      <c r="K60" s="33"/>
    </row>
    <row r="61" spans="2:11" ht="12.75">
      <c r="B61" s="36" t="s">
        <v>419</v>
      </c>
      <c r="C61" s="45" t="s">
        <v>428</v>
      </c>
      <c r="D61" s="30" t="s">
        <v>420</v>
      </c>
      <c r="E61" s="30"/>
      <c r="F61" s="33">
        <f t="shared" si="1"/>
        <v>24.1</v>
      </c>
      <c r="G61" s="33"/>
      <c r="H61" s="33"/>
      <c r="I61" s="33">
        <f>I62</f>
        <v>24.1</v>
      </c>
      <c r="J61" s="33"/>
      <c r="K61" s="33"/>
    </row>
    <row r="62" spans="2:11" ht="12.75">
      <c r="B62" s="36" t="s">
        <v>306</v>
      </c>
      <c r="C62" s="45" t="s">
        <v>428</v>
      </c>
      <c r="D62" s="30" t="s">
        <v>420</v>
      </c>
      <c r="E62" s="30" t="s">
        <v>327</v>
      </c>
      <c r="F62" s="33">
        <f t="shared" si="1"/>
        <v>24.1</v>
      </c>
      <c r="G62" s="33"/>
      <c r="H62" s="33"/>
      <c r="I62" s="33">
        <v>24.1</v>
      </c>
      <c r="J62" s="33"/>
      <c r="K62" s="33"/>
    </row>
    <row r="63" spans="2:11" ht="25.5">
      <c r="B63" s="147" t="s">
        <v>429</v>
      </c>
      <c r="C63" s="45" t="s">
        <v>430</v>
      </c>
      <c r="D63" s="30"/>
      <c r="E63" s="30"/>
      <c r="F63" s="33">
        <f t="shared" si="1"/>
        <v>254.1</v>
      </c>
      <c r="G63" s="33"/>
      <c r="H63" s="33">
        <f>H64</f>
        <v>29.6</v>
      </c>
      <c r="I63" s="33">
        <f>I64+I66</f>
        <v>224.5</v>
      </c>
      <c r="J63" s="33"/>
      <c r="K63" s="33"/>
    </row>
    <row r="64" spans="2:11" ht="12.75">
      <c r="B64" s="36" t="s">
        <v>412</v>
      </c>
      <c r="C64" s="45" t="s">
        <v>430</v>
      </c>
      <c r="D64" s="30" t="s">
        <v>214</v>
      </c>
      <c r="E64" s="30"/>
      <c r="F64" s="33">
        <f t="shared" si="1"/>
        <v>210.7</v>
      </c>
      <c r="G64" s="33"/>
      <c r="H64" s="33">
        <f>H65</f>
        <v>29.6</v>
      </c>
      <c r="I64" s="33">
        <f>I65</f>
        <v>181.1</v>
      </c>
      <c r="J64" s="33"/>
      <c r="K64" s="33"/>
    </row>
    <row r="65" spans="2:11" ht="12.75">
      <c r="B65" s="36" t="s">
        <v>306</v>
      </c>
      <c r="C65" s="45" t="s">
        <v>430</v>
      </c>
      <c r="D65" s="30" t="s">
        <v>214</v>
      </c>
      <c r="E65" s="30" t="s">
        <v>327</v>
      </c>
      <c r="F65" s="33">
        <f t="shared" si="1"/>
        <v>210.7</v>
      </c>
      <c r="G65" s="33"/>
      <c r="H65" s="33">
        <v>29.6</v>
      </c>
      <c r="I65" s="33">
        <v>181.1</v>
      </c>
      <c r="J65" s="33"/>
      <c r="K65" s="33"/>
    </row>
    <row r="66" spans="2:11" ht="12.75">
      <c r="B66" s="36" t="s">
        <v>419</v>
      </c>
      <c r="C66" s="45" t="s">
        <v>430</v>
      </c>
      <c r="D66" s="30" t="s">
        <v>420</v>
      </c>
      <c r="E66" s="30"/>
      <c r="F66" s="33">
        <f t="shared" si="1"/>
        <v>43.4</v>
      </c>
      <c r="G66" s="33"/>
      <c r="H66" s="33"/>
      <c r="I66" s="33">
        <f>I67</f>
        <v>43.4</v>
      </c>
      <c r="J66" s="33"/>
      <c r="K66" s="33"/>
    </row>
    <row r="67" spans="2:11" ht="12.75">
      <c r="B67" s="36" t="s">
        <v>306</v>
      </c>
      <c r="C67" s="45" t="s">
        <v>430</v>
      </c>
      <c r="D67" s="30" t="s">
        <v>420</v>
      </c>
      <c r="E67" s="30" t="s">
        <v>327</v>
      </c>
      <c r="F67" s="33">
        <f t="shared" si="1"/>
        <v>43.4</v>
      </c>
      <c r="G67" s="33"/>
      <c r="H67" s="33"/>
      <c r="I67" s="33">
        <v>43.4</v>
      </c>
      <c r="J67" s="33"/>
      <c r="K67" s="33"/>
    </row>
    <row r="68" spans="2:11" s="35" customFormat="1" ht="12.75">
      <c r="B68" s="36" t="s">
        <v>21</v>
      </c>
      <c r="C68" s="30" t="s">
        <v>608</v>
      </c>
      <c r="D68" s="30"/>
      <c r="E68" s="30"/>
      <c r="F68" s="33">
        <f t="shared" si="1"/>
        <v>942.5999999999999</v>
      </c>
      <c r="G68" s="33"/>
      <c r="H68" s="33">
        <f>H69+H71+H73</f>
        <v>131.9</v>
      </c>
      <c r="I68" s="33">
        <f>I69+I71+I73</f>
        <v>810.6999999999999</v>
      </c>
      <c r="J68" s="33"/>
      <c r="K68" s="31"/>
    </row>
    <row r="69" spans="2:11" s="35" customFormat="1" ht="12.75">
      <c r="B69" s="36" t="s">
        <v>412</v>
      </c>
      <c r="C69" s="30" t="s">
        <v>608</v>
      </c>
      <c r="D69" s="30" t="s">
        <v>214</v>
      </c>
      <c r="E69" s="30"/>
      <c r="F69" s="33">
        <f t="shared" si="1"/>
        <v>882.0999999999999</v>
      </c>
      <c r="G69" s="33"/>
      <c r="H69" s="33">
        <f>H70</f>
        <v>120.3</v>
      </c>
      <c r="I69" s="33">
        <f>I70</f>
        <v>761.8</v>
      </c>
      <c r="J69" s="33"/>
      <c r="K69" s="31"/>
    </row>
    <row r="70" spans="2:11" s="35" customFormat="1" ht="12.75">
      <c r="B70" s="36" t="s">
        <v>320</v>
      </c>
      <c r="C70" s="30" t="s">
        <v>608</v>
      </c>
      <c r="D70" s="30" t="s">
        <v>214</v>
      </c>
      <c r="E70" s="30" t="s">
        <v>378</v>
      </c>
      <c r="F70" s="33">
        <f t="shared" si="1"/>
        <v>882.0999999999999</v>
      </c>
      <c r="G70" s="33"/>
      <c r="H70" s="33">
        <v>120.3</v>
      </c>
      <c r="I70" s="33">
        <v>761.8</v>
      </c>
      <c r="J70" s="33"/>
      <c r="K70" s="31"/>
    </row>
    <row r="71" spans="2:11" s="35" customFormat="1" ht="12.75">
      <c r="B71" s="36" t="s">
        <v>419</v>
      </c>
      <c r="C71" s="30" t="s">
        <v>608</v>
      </c>
      <c r="D71" s="30" t="s">
        <v>420</v>
      </c>
      <c r="E71" s="30"/>
      <c r="F71" s="33">
        <f t="shared" si="1"/>
        <v>48.9</v>
      </c>
      <c r="G71" s="33"/>
      <c r="H71" s="33"/>
      <c r="I71" s="33">
        <f>I72</f>
        <v>48.9</v>
      </c>
      <c r="J71" s="33"/>
      <c r="K71" s="31"/>
    </row>
    <row r="72" spans="2:11" s="35" customFormat="1" ht="12.75">
      <c r="B72" s="36" t="s">
        <v>320</v>
      </c>
      <c r="C72" s="30" t="s">
        <v>608</v>
      </c>
      <c r="D72" s="30" t="s">
        <v>420</v>
      </c>
      <c r="E72" s="30" t="s">
        <v>378</v>
      </c>
      <c r="F72" s="33">
        <f t="shared" si="1"/>
        <v>48.9</v>
      </c>
      <c r="G72" s="33"/>
      <c r="H72" s="33"/>
      <c r="I72" s="33">
        <v>48.9</v>
      </c>
      <c r="J72" s="33"/>
      <c r="K72" s="31"/>
    </row>
    <row r="73" spans="2:11" s="35" customFormat="1" ht="12.75">
      <c r="B73" s="43" t="s">
        <v>424</v>
      </c>
      <c r="C73" s="30" t="s">
        <v>608</v>
      </c>
      <c r="D73" s="30" t="s">
        <v>98</v>
      </c>
      <c r="E73" s="30"/>
      <c r="F73" s="33">
        <f t="shared" si="1"/>
        <v>11.6</v>
      </c>
      <c r="G73" s="33"/>
      <c r="H73" s="33">
        <f>H74</f>
        <v>11.6</v>
      </c>
      <c r="I73" s="33"/>
      <c r="J73" s="33"/>
      <c r="K73" s="31"/>
    </row>
    <row r="74" spans="2:11" s="35" customFormat="1" ht="12.75">
      <c r="B74" s="36" t="s">
        <v>320</v>
      </c>
      <c r="C74" s="30" t="s">
        <v>608</v>
      </c>
      <c r="D74" s="30" t="s">
        <v>98</v>
      </c>
      <c r="E74" s="30" t="s">
        <v>378</v>
      </c>
      <c r="F74" s="33">
        <f t="shared" si="1"/>
        <v>11.6</v>
      </c>
      <c r="G74" s="33"/>
      <c r="H74" s="33">
        <v>11.6</v>
      </c>
      <c r="I74" s="33"/>
      <c r="J74" s="33"/>
      <c r="K74" s="31"/>
    </row>
    <row r="75" spans="2:11" ht="12.75">
      <c r="B75" s="36" t="s">
        <v>431</v>
      </c>
      <c r="C75" s="45" t="s">
        <v>432</v>
      </c>
      <c r="D75" s="299"/>
      <c r="E75" s="30"/>
      <c r="F75" s="33">
        <f t="shared" si="1"/>
        <v>222.4</v>
      </c>
      <c r="G75" s="33"/>
      <c r="H75" s="33">
        <f>H76</f>
        <v>28.8</v>
      </c>
      <c r="I75" s="33">
        <f>I76+I78</f>
        <v>193.6</v>
      </c>
      <c r="J75" s="33"/>
      <c r="K75" s="33"/>
    </row>
    <row r="76" spans="2:11" ht="12.75">
      <c r="B76" s="36" t="s">
        <v>412</v>
      </c>
      <c r="C76" s="45" t="s">
        <v>432</v>
      </c>
      <c r="D76" s="30" t="s">
        <v>214</v>
      </c>
      <c r="E76" s="30"/>
      <c r="F76" s="33">
        <f t="shared" si="1"/>
        <v>196.20000000000002</v>
      </c>
      <c r="G76" s="33"/>
      <c r="H76" s="33">
        <f>H77</f>
        <v>28.8</v>
      </c>
      <c r="I76" s="33">
        <f>I77</f>
        <v>167.4</v>
      </c>
      <c r="J76" s="33"/>
      <c r="K76" s="33"/>
    </row>
    <row r="77" spans="2:11" s="35" customFormat="1" ht="12.75">
      <c r="B77" s="36" t="s">
        <v>306</v>
      </c>
      <c r="C77" s="45" t="s">
        <v>432</v>
      </c>
      <c r="D77" s="30" t="s">
        <v>214</v>
      </c>
      <c r="E77" s="30" t="s">
        <v>327</v>
      </c>
      <c r="F77" s="33">
        <f t="shared" si="1"/>
        <v>196.20000000000002</v>
      </c>
      <c r="G77" s="33"/>
      <c r="H77" s="33">
        <v>28.8</v>
      </c>
      <c r="I77" s="33">
        <v>167.4</v>
      </c>
      <c r="J77" s="31"/>
      <c r="K77" s="31"/>
    </row>
    <row r="78" spans="2:11" ht="12.75">
      <c r="B78" s="36" t="s">
        <v>419</v>
      </c>
      <c r="C78" s="45" t="s">
        <v>432</v>
      </c>
      <c r="D78" s="30" t="s">
        <v>420</v>
      </c>
      <c r="E78" s="30"/>
      <c r="F78" s="33">
        <f t="shared" si="1"/>
        <v>26.2</v>
      </c>
      <c r="G78" s="33"/>
      <c r="H78" s="33"/>
      <c r="I78" s="33">
        <f>I79</f>
        <v>26.2</v>
      </c>
      <c r="J78" s="33"/>
      <c r="K78" s="33"/>
    </row>
    <row r="79" spans="2:11" ht="12.75">
      <c r="B79" s="36" t="s">
        <v>306</v>
      </c>
      <c r="C79" s="45" t="s">
        <v>432</v>
      </c>
      <c r="D79" s="30" t="s">
        <v>420</v>
      </c>
      <c r="E79" s="30" t="s">
        <v>327</v>
      </c>
      <c r="F79" s="33">
        <f t="shared" si="1"/>
        <v>26.2</v>
      </c>
      <c r="G79" s="33"/>
      <c r="H79" s="33"/>
      <c r="I79" s="33">
        <v>26.2</v>
      </c>
      <c r="J79" s="33"/>
      <c r="K79" s="33"/>
    </row>
    <row r="80" spans="2:11" s="35" customFormat="1" ht="12.75">
      <c r="B80" s="36" t="s">
        <v>22</v>
      </c>
      <c r="C80" s="45" t="s">
        <v>509</v>
      </c>
      <c r="D80" s="300"/>
      <c r="E80" s="30"/>
      <c r="F80" s="33">
        <f t="shared" si="1"/>
        <v>3616.7</v>
      </c>
      <c r="G80" s="33"/>
      <c r="H80" s="33"/>
      <c r="I80" s="33">
        <f>I81</f>
        <v>3616.7</v>
      </c>
      <c r="J80" s="33"/>
      <c r="K80" s="31"/>
    </row>
    <row r="81" spans="2:11" s="35" customFormat="1" ht="12.75">
      <c r="B81" s="36" t="s">
        <v>494</v>
      </c>
      <c r="C81" s="45" t="s">
        <v>509</v>
      </c>
      <c r="D81" s="30" t="s">
        <v>495</v>
      </c>
      <c r="E81" s="30"/>
      <c r="F81" s="33">
        <f t="shared" si="1"/>
        <v>3616.7</v>
      </c>
      <c r="G81" s="33"/>
      <c r="H81" s="33"/>
      <c r="I81" s="33">
        <f>I82</f>
        <v>3616.7</v>
      </c>
      <c r="J81" s="33"/>
      <c r="K81" s="31"/>
    </row>
    <row r="82" spans="2:11" s="35" customFormat="1" ht="12.75">
      <c r="B82" s="36" t="s">
        <v>311</v>
      </c>
      <c r="C82" s="45" t="s">
        <v>509</v>
      </c>
      <c r="D82" s="30" t="s">
        <v>495</v>
      </c>
      <c r="E82" s="30" t="s">
        <v>369</v>
      </c>
      <c r="F82" s="33">
        <f t="shared" si="1"/>
        <v>3616.7</v>
      </c>
      <c r="G82" s="33"/>
      <c r="H82" s="33"/>
      <c r="I82" s="33">
        <v>3616.7</v>
      </c>
      <c r="J82" s="33"/>
      <c r="K82" s="31"/>
    </row>
    <row r="83" spans="2:11" s="35" customFormat="1" ht="25.5">
      <c r="B83" s="36" t="s">
        <v>448</v>
      </c>
      <c r="C83" s="56" t="s">
        <v>647</v>
      </c>
      <c r="D83" s="30"/>
      <c r="E83" s="30"/>
      <c r="F83" s="33">
        <f t="shared" si="1"/>
        <v>45.2</v>
      </c>
      <c r="G83" s="33"/>
      <c r="H83" s="33"/>
      <c r="I83" s="33">
        <f>I84</f>
        <v>45.2</v>
      </c>
      <c r="J83" s="33"/>
      <c r="K83" s="31"/>
    </row>
    <row r="84" spans="2:11" s="35" customFormat="1" ht="12.75">
      <c r="B84" s="36" t="s">
        <v>532</v>
      </c>
      <c r="C84" s="56" t="s">
        <v>647</v>
      </c>
      <c r="D84" s="30" t="s">
        <v>599</v>
      </c>
      <c r="E84" s="30"/>
      <c r="F84" s="33">
        <f t="shared" si="1"/>
        <v>45.2</v>
      </c>
      <c r="G84" s="33"/>
      <c r="H84" s="33"/>
      <c r="I84" s="33">
        <f>I85</f>
        <v>45.2</v>
      </c>
      <c r="J84" s="33"/>
      <c r="K84" s="31"/>
    </row>
    <row r="85" spans="2:11" s="35" customFormat="1" ht="12.75">
      <c r="B85" s="291" t="s">
        <v>37</v>
      </c>
      <c r="C85" s="56" t="s">
        <v>647</v>
      </c>
      <c r="D85" s="30" t="s">
        <v>599</v>
      </c>
      <c r="E85" s="30" t="s">
        <v>377</v>
      </c>
      <c r="F85" s="33">
        <f t="shared" si="1"/>
        <v>45.2</v>
      </c>
      <c r="G85" s="33"/>
      <c r="H85" s="33"/>
      <c r="I85" s="33">
        <v>45.2</v>
      </c>
      <c r="J85" s="33"/>
      <c r="K85" s="31"/>
    </row>
    <row r="86" spans="2:11" ht="25.5">
      <c r="B86" s="36" t="s">
        <v>1</v>
      </c>
      <c r="C86" s="45" t="s">
        <v>605</v>
      </c>
      <c r="D86" s="29"/>
      <c r="E86" s="45"/>
      <c r="F86" s="33">
        <f t="shared" si="1"/>
        <v>7.7</v>
      </c>
      <c r="G86" s="33"/>
      <c r="H86" s="33"/>
      <c r="I86" s="33">
        <f>I87</f>
        <v>7.7</v>
      </c>
      <c r="J86" s="33"/>
      <c r="K86" s="33"/>
    </row>
    <row r="87" spans="2:11" ht="12.75">
      <c r="B87" s="36" t="s">
        <v>532</v>
      </c>
      <c r="C87" s="45" t="s">
        <v>605</v>
      </c>
      <c r="D87" s="30" t="s">
        <v>599</v>
      </c>
      <c r="E87" s="45"/>
      <c r="F87" s="33">
        <f t="shared" si="1"/>
        <v>7.7</v>
      </c>
      <c r="G87" s="33"/>
      <c r="H87" s="33"/>
      <c r="I87" s="33">
        <f>I88</f>
        <v>7.7</v>
      </c>
      <c r="J87" s="33"/>
      <c r="K87" s="33"/>
    </row>
    <row r="88" spans="2:11" ht="12.75">
      <c r="B88" s="291" t="s">
        <v>37</v>
      </c>
      <c r="C88" s="45" t="s">
        <v>605</v>
      </c>
      <c r="D88" s="30" t="s">
        <v>599</v>
      </c>
      <c r="E88" s="45">
        <v>1004</v>
      </c>
      <c r="F88" s="33">
        <f t="shared" si="1"/>
        <v>7.7</v>
      </c>
      <c r="G88" s="33"/>
      <c r="H88" s="33"/>
      <c r="I88" s="33">
        <v>7.7</v>
      </c>
      <c r="J88" s="33"/>
      <c r="K88" s="33"/>
    </row>
    <row r="89" spans="2:11" ht="12.75">
      <c r="B89" s="36" t="s">
        <v>2</v>
      </c>
      <c r="C89" s="45" t="s">
        <v>606</v>
      </c>
      <c r="D89" s="29"/>
      <c r="E89" s="45"/>
      <c r="F89" s="33">
        <f t="shared" si="1"/>
        <v>3261.3</v>
      </c>
      <c r="G89" s="33"/>
      <c r="H89" s="33"/>
      <c r="I89" s="33">
        <f>I90</f>
        <v>3261.3</v>
      </c>
      <c r="J89" s="33"/>
      <c r="K89" s="33"/>
    </row>
    <row r="90" spans="2:11" ht="12.75">
      <c r="B90" s="36" t="s">
        <v>532</v>
      </c>
      <c r="C90" s="45" t="s">
        <v>606</v>
      </c>
      <c r="D90" s="30" t="s">
        <v>599</v>
      </c>
      <c r="E90" s="45"/>
      <c r="F90" s="33">
        <f t="shared" si="1"/>
        <v>3261.3</v>
      </c>
      <c r="G90" s="33"/>
      <c r="H90" s="33"/>
      <c r="I90" s="33">
        <f>I91</f>
        <v>3261.3</v>
      </c>
      <c r="J90" s="33"/>
      <c r="K90" s="33"/>
    </row>
    <row r="91" spans="2:11" ht="12.75">
      <c r="B91" s="291" t="s">
        <v>37</v>
      </c>
      <c r="C91" s="45" t="s">
        <v>606</v>
      </c>
      <c r="D91" s="30" t="s">
        <v>599</v>
      </c>
      <c r="E91" s="45">
        <v>1004</v>
      </c>
      <c r="F91" s="33">
        <f t="shared" si="1"/>
        <v>3261.3</v>
      </c>
      <c r="G91" s="33"/>
      <c r="H91" s="33"/>
      <c r="I91" s="33">
        <v>3261.3</v>
      </c>
      <c r="J91" s="33"/>
      <c r="K91" s="33"/>
    </row>
    <row r="92" spans="2:11" ht="25.5">
      <c r="B92" s="36" t="s">
        <v>3</v>
      </c>
      <c r="C92" s="45" t="s">
        <v>607</v>
      </c>
      <c r="D92" s="301"/>
      <c r="E92" s="45"/>
      <c r="F92" s="33">
        <f t="shared" si="1"/>
        <v>100</v>
      </c>
      <c r="G92" s="33"/>
      <c r="H92" s="33"/>
      <c r="I92" s="33">
        <f>I93</f>
        <v>100</v>
      </c>
      <c r="J92" s="33"/>
      <c r="K92" s="33"/>
    </row>
    <row r="93" spans="2:11" ht="12.75">
      <c r="B93" s="36" t="s">
        <v>532</v>
      </c>
      <c r="C93" s="45" t="s">
        <v>607</v>
      </c>
      <c r="D93" s="30" t="s">
        <v>599</v>
      </c>
      <c r="E93" s="45"/>
      <c r="F93" s="33">
        <f t="shared" si="1"/>
        <v>100</v>
      </c>
      <c r="G93" s="33"/>
      <c r="H93" s="33"/>
      <c r="I93" s="33">
        <f>I94</f>
        <v>100</v>
      </c>
      <c r="J93" s="33"/>
      <c r="K93" s="33"/>
    </row>
    <row r="94" spans="2:11" ht="12.75">
      <c r="B94" s="291" t="s">
        <v>37</v>
      </c>
      <c r="C94" s="45" t="s">
        <v>607</v>
      </c>
      <c r="D94" s="30" t="s">
        <v>599</v>
      </c>
      <c r="E94" s="45">
        <v>1004</v>
      </c>
      <c r="F94" s="33">
        <f t="shared" si="1"/>
        <v>100</v>
      </c>
      <c r="G94" s="33"/>
      <c r="H94" s="33"/>
      <c r="I94" s="33">
        <v>100</v>
      </c>
      <c r="J94" s="33"/>
      <c r="K94" s="33"/>
    </row>
    <row r="95" spans="2:11" ht="12.75">
      <c r="B95" s="36" t="s">
        <v>456</v>
      </c>
      <c r="C95" s="30" t="s">
        <v>455</v>
      </c>
      <c r="D95" s="29"/>
      <c r="E95" s="29"/>
      <c r="F95" s="33">
        <f t="shared" si="1"/>
        <v>1620</v>
      </c>
      <c r="G95" s="33"/>
      <c r="H95" s="33"/>
      <c r="I95" s="33">
        <f>I96+I98</f>
        <v>1620</v>
      </c>
      <c r="J95" s="33"/>
      <c r="K95" s="33"/>
    </row>
    <row r="96" spans="2:11" ht="12.75">
      <c r="B96" s="36" t="s">
        <v>253</v>
      </c>
      <c r="C96" s="30" t="s">
        <v>455</v>
      </c>
      <c r="D96" s="30" t="s">
        <v>487</v>
      </c>
      <c r="E96" s="29"/>
      <c r="F96" s="33">
        <f t="shared" si="1"/>
        <v>500</v>
      </c>
      <c r="G96" s="33"/>
      <c r="H96" s="33"/>
      <c r="I96" s="33">
        <f>I97</f>
        <v>500</v>
      </c>
      <c r="J96" s="33"/>
      <c r="K96" s="33"/>
    </row>
    <row r="97" spans="2:11" ht="12.75">
      <c r="B97" s="36" t="s">
        <v>458</v>
      </c>
      <c r="C97" s="30" t="s">
        <v>455</v>
      </c>
      <c r="D97" s="30" t="s">
        <v>487</v>
      </c>
      <c r="E97" s="30" t="s">
        <v>457</v>
      </c>
      <c r="F97" s="33">
        <f t="shared" si="1"/>
        <v>500</v>
      </c>
      <c r="G97" s="33"/>
      <c r="H97" s="33"/>
      <c r="I97" s="33">
        <v>500</v>
      </c>
      <c r="J97" s="33"/>
      <c r="K97" s="33"/>
    </row>
    <row r="98" spans="2:11" ht="12.75">
      <c r="B98" s="36" t="s">
        <v>494</v>
      </c>
      <c r="C98" s="30" t="s">
        <v>455</v>
      </c>
      <c r="D98" s="30" t="s">
        <v>495</v>
      </c>
      <c r="E98" s="30"/>
      <c r="F98" s="33">
        <f t="shared" si="1"/>
        <v>1120</v>
      </c>
      <c r="G98" s="33"/>
      <c r="H98" s="33"/>
      <c r="I98" s="33">
        <f>I99+I100</f>
        <v>1120</v>
      </c>
      <c r="J98" s="33"/>
      <c r="K98" s="33"/>
    </row>
    <row r="99" spans="2:11" ht="12.75">
      <c r="B99" s="36" t="s">
        <v>311</v>
      </c>
      <c r="C99" s="30" t="s">
        <v>455</v>
      </c>
      <c r="D99" s="30" t="s">
        <v>495</v>
      </c>
      <c r="E99" s="30" t="s">
        <v>369</v>
      </c>
      <c r="F99" s="33">
        <f t="shared" si="1"/>
        <v>865.3</v>
      </c>
      <c r="G99" s="33"/>
      <c r="H99" s="33"/>
      <c r="I99" s="33">
        <v>865.3</v>
      </c>
      <c r="J99" s="33"/>
      <c r="K99" s="33"/>
    </row>
    <row r="100" spans="2:11" ht="12.75">
      <c r="B100" s="36" t="s">
        <v>314</v>
      </c>
      <c r="C100" s="30" t="s">
        <v>455</v>
      </c>
      <c r="D100" s="30" t="s">
        <v>495</v>
      </c>
      <c r="E100" s="30" t="s">
        <v>373</v>
      </c>
      <c r="F100" s="33">
        <f t="shared" si="1"/>
        <v>254.7</v>
      </c>
      <c r="G100" s="33"/>
      <c r="H100" s="33"/>
      <c r="I100" s="33">
        <v>254.7</v>
      </c>
      <c r="J100" s="33"/>
      <c r="K100" s="33"/>
    </row>
    <row r="101" spans="2:11" ht="12.75">
      <c r="B101" s="36" t="s">
        <v>643</v>
      </c>
      <c r="C101" s="56" t="s">
        <v>642</v>
      </c>
      <c r="D101" s="30"/>
      <c r="E101" s="30"/>
      <c r="F101" s="33">
        <f t="shared" si="1"/>
        <v>209.5</v>
      </c>
      <c r="G101" s="33"/>
      <c r="H101" s="33"/>
      <c r="I101" s="33">
        <f>I102</f>
        <v>209.5</v>
      </c>
      <c r="J101" s="33"/>
      <c r="K101" s="33"/>
    </row>
    <row r="102" spans="2:11" ht="12.75">
      <c r="B102" s="36" t="s">
        <v>494</v>
      </c>
      <c r="C102" s="56" t="s">
        <v>642</v>
      </c>
      <c r="D102" s="30" t="s">
        <v>495</v>
      </c>
      <c r="E102" s="30"/>
      <c r="F102" s="33">
        <f t="shared" si="1"/>
        <v>209.5</v>
      </c>
      <c r="G102" s="33"/>
      <c r="H102" s="33"/>
      <c r="I102" s="33">
        <f>I103</f>
        <v>209.5</v>
      </c>
      <c r="J102" s="33"/>
      <c r="K102" s="33"/>
    </row>
    <row r="103" spans="2:11" ht="12.75">
      <c r="B103" s="36" t="s">
        <v>310</v>
      </c>
      <c r="C103" s="56" t="s">
        <v>642</v>
      </c>
      <c r="D103" s="30" t="s">
        <v>495</v>
      </c>
      <c r="E103" s="30" t="s">
        <v>368</v>
      </c>
      <c r="F103" s="33">
        <f t="shared" si="1"/>
        <v>209.5</v>
      </c>
      <c r="G103" s="33"/>
      <c r="H103" s="33"/>
      <c r="I103" s="33">
        <v>209.5</v>
      </c>
      <c r="J103" s="33"/>
      <c r="K103" s="33"/>
    </row>
    <row r="104" spans="2:11" ht="12.75">
      <c r="B104" s="36" t="s">
        <v>669</v>
      </c>
      <c r="C104" s="30" t="s">
        <v>668</v>
      </c>
      <c r="D104" s="30"/>
      <c r="E104" s="30"/>
      <c r="F104" s="33">
        <f t="shared" si="1"/>
        <v>2672</v>
      </c>
      <c r="G104" s="33"/>
      <c r="H104" s="33"/>
      <c r="I104" s="33">
        <f>I105+I107+I109</f>
        <v>2672</v>
      </c>
      <c r="J104" s="33"/>
      <c r="K104" s="33"/>
    </row>
    <row r="105" spans="2:11" ht="12.75">
      <c r="B105" s="36" t="s">
        <v>412</v>
      </c>
      <c r="C105" s="30" t="s">
        <v>668</v>
      </c>
      <c r="D105" s="30" t="s">
        <v>214</v>
      </c>
      <c r="E105" s="30"/>
      <c r="F105" s="33">
        <f t="shared" si="1"/>
        <v>985.3</v>
      </c>
      <c r="G105" s="33"/>
      <c r="H105" s="33"/>
      <c r="I105" s="33">
        <f>I106</f>
        <v>985.3</v>
      </c>
      <c r="J105" s="33"/>
      <c r="K105" s="33"/>
    </row>
    <row r="106" spans="2:11" ht="12.75">
      <c r="B106" s="36" t="s">
        <v>314</v>
      </c>
      <c r="C106" s="30" t="s">
        <v>668</v>
      </c>
      <c r="D106" s="30" t="s">
        <v>214</v>
      </c>
      <c r="E106" s="30" t="s">
        <v>373</v>
      </c>
      <c r="F106" s="33">
        <f t="shared" si="1"/>
        <v>985.3</v>
      </c>
      <c r="G106" s="33"/>
      <c r="H106" s="33"/>
      <c r="I106" s="33">
        <v>985.3</v>
      </c>
      <c r="J106" s="33"/>
      <c r="K106" s="33"/>
    </row>
    <row r="107" spans="2:11" ht="12.75">
      <c r="B107" s="43" t="s">
        <v>253</v>
      </c>
      <c r="C107" s="30" t="s">
        <v>668</v>
      </c>
      <c r="D107" s="30" t="s">
        <v>487</v>
      </c>
      <c r="E107" s="30"/>
      <c r="F107" s="33">
        <f t="shared" si="1"/>
        <v>902.4</v>
      </c>
      <c r="G107" s="33"/>
      <c r="H107" s="33"/>
      <c r="I107" s="33">
        <f>I108</f>
        <v>902.4</v>
      </c>
      <c r="J107" s="33"/>
      <c r="K107" s="33"/>
    </row>
    <row r="108" spans="2:11" ht="12.75">
      <c r="B108" s="36" t="s">
        <v>314</v>
      </c>
      <c r="C108" s="30" t="s">
        <v>668</v>
      </c>
      <c r="D108" s="30" t="s">
        <v>487</v>
      </c>
      <c r="E108" s="30" t="s">
        <v>373</v>
      </c>
      <c r="F108" s="33">
        <f t="shared" si="1"/>
        <v>902.4</v>
      </c>
      <c r="G108" s="33"/>
      <c r="H108" s="33"/>
      <c r="I108" s="33">
        <v>902.4</v>
      </c>
      <c r="J108" s="33"/>
      <c r="K108" s="33"/>
    </row>
    <row r="109" spans="2:11" ht="12.75">
      <c r="B109" s="36" t="s">
        <v>494</v>
      </c>
      <c r="C109" s="30" t="s">
        <v>668</v>
      </c>
      <c r="D109" s="30" t="s">
        <v>495</v>
      </c>
      <c r="E109" s="30"/>
      <c r="F109" s="33">
        <f t="shared" si="1"/>
        <v>784.3</v>
      </c>
      <c r="G109" s="33"/>
      <c r="H109" s="33"/>
      <c r="I109" s="33">
        <f>I110</f>
        <v>784.3</v>
      </c>
      <c r="J109" s="33"/>
      <c r="K109" s="33"/>
    </row>
    <row r="110" spans="2:11" ht="12.75">
      <c r="B110" s="36" t="s">
        <v>314</v>
      </c>
      <c r="C110" s="30" t="s">
        <v>668</v>
      </c>
      <c r="D110" s="30" t="s">
        <v>495</v>
      </c>
      <c r="E110" s="30" t="s">
        <v>373</v>
      </c>
      <c r="F110" s="33">
        <f t="shared" si="1"/>
        <v>784.3</v>
      </c>
      <c r="G110" s="33"/>
      <c r="H110" s="33"/>
      <c r="I110" s="33">
        <v>784.3</v>
      </c>
      <c r="J110" s="33"/>
      <c r="K110" s="33"/>
    </row>
    <row r="111" spans="2:11" ht="12.75">
      <c r="B111" s="36" t="s">
        <v>488</v>
      </c>
      <c r="C111" s="30" t="s">
        <v>489</v>
      </c>
      <c r="D111" s="30"/>
      <c r="E111" s="30"/>
      <c r="F111" s="33">
        <f t="shared" si="1"/>
        <v>6.1</v>
      </c>
      <c r="G111" s="33"/>
      <c r="H111" s="33">
        <f>H112</f>
        <v>6.1</v>
      </c>
      <c r="I111" s="33"/>
      <c r="J111" s="33"/>
      <c r="K111" s="33"/>
    </row>
    <row r="112" spans="2:11" ht="12.75">
      <c r="B112" s="36" t="s">
        <v>419</v>
      </c>
      <c r="C112" s="30" t="s">
        <v>489</v>
      </c>
      <c r="D112" s="30" t="s">
        <v>420</v>
      </c>
      <c r="E112" s="30"/>
      <c r="F112" s="33">
        <f t="shared" si="1"/>
        <v>6.1</v>
      </c>
      <c r="G112" s="33"/>
      <c r="H112" s="33">
        <f>H113</f>
        <v>6.1</v>
      </c>
      <c r="I112" s="33"/>
      <c r="J112" s="33"/>
      <c r="K112" s="33"/>
    </row>
    <row r="113" spans="2:11" ht="12.75">
      <c r="B113" s="36" t="s">
        <v>322</v>
      </c>
      <c r="C113" s="30" t="s">
        <v>489</v>
      </c>
      <c r="D113" s="30" t="s">
        <v>420</v>
      </c>
      <c r="E113" s="30" t="s">
        <v>352</v>
      </c>
      <c r="F113" s="33">
        <f t="shared" si="1"/>
        <v>6.1</v>
      </c>
      <c r="G113" s="33"/>
      <c r="H113" s="33">
        <v>6.1</v>
      </c>
      <c r="I113" s="33"/>
      <c r="J113" s="33"/>
      <c r="K113" s="33"/>
    </row>
    <row r="114" spans="2:11" ht="12.75">
      <c r="B114" s="36" t="s">
        <v>490</v>
      </c>
      <c r="C114" s="30" t="s">
        <v>491</v>
      </c>
      <c r="D114" s="30"/>
      <c r="E114" s="30"/>
      <c r="F114" s="33">
        <f t="shared" si="1"/>
        <v>8.4</v>
      </c>
      <c r="G114" s="33"/>
      <c r="H114" s="33">
        <f>H115</f>
        <v>8.4</v>
      </c>
      <c r="I114" s="33"/>
      <c r="J114" s="33"/>
      <c r="K114" s="33"/>
    </row>
    <row r="115" spans="2:11" ht="12.75">
      <c r="B115" s="36" t="s">
        <v>419</v>
      </c>
      <c r="C115" s="30" t="s">
        <v>491</v>
      </c>
      <c r="D115" s="30" t="s">
        <v>420</v>
      </c>
      <c r="E115" s="30"/>
      <c r="F115" s="33">
        <f t="shared" si="1"/>
        <v>8.4</v>
      </c>
      <c r="G115" s="33"/>
      <c r="H115" s="33">
        <f>H116</f>
        <v>8.4</v>
      </c>
      <c r="I115" s="33"/>
      <c r="J115" s="33"/>
      <c r="K115" s="33"/>
    </row>
    <row r="116" spans="2:11" ht="12.75">
      <c r="B116" s="36" t="s">
        <v>34</v>
      </c>
      <c r="C116" s="30" t="s">
        <v>491</v>
      </c>
      <c r="D116" s="30" t="s">
        <v>420</v>
      </c>
      <c r="E116" s="30" t="s">
        <v>364</v>
      </c>
      <c r="F116" s="33">
        <f t="shared" si="1"/>
        <v>8.4</v>
      </c>
      <c r="G116" s="33"/>
      <c r="H116" s="33">
        <v>8.4</v>
      </c>
      <c r="I116" s="33"/>
      <c r="J116" s="33"/>
      <c r="K116" s="33"/>
    </row>
    <row r="117" spans="2:11" ht="12.75">
      <c r="B117" s="36" t="s">
        <v>496</v>
      </c>
      <c r="C117" s="45" t="s">
        <v>497</v>
      </c>
      <c r="D117" s="30"/>
      <c r="E117" s="30"/>
      <c r="F117" s="33">
        <f t="shared" si="1"/>
        <v>665.3</v>
      </c>
      <c r="G117" s="33"/>
      <c r="H117" s="33">
        <f>H118</f>
        <v>665.3</v>
      </c>
      <c r="I117" s="33"/>
      <c r="J117" s="33"/>
      <c r="K117" s="33"/>
    </row>
    <row r="118" spans="2:11" ht="12.75">
      <c r="B118" s="147" t="s">
        <v>424</v>
      </c>
      <c r="C118" s="45" t="s">
        <v>497</v>
      </c>
      <c r="D118" s="30" t="s">
        <v>98</v>
      </c>
      <c r="E118" s="30"/>
      <c r="F118" s="33">
        <f t="shared" si="1"/>
        <v>665.3</v>
      </c>
      <c r="G118" s="33"/>
      <c r="H118" s="33">
        <f>H119</f>
        <v>665.3</v>
      </c>
      <c r="I118" s="33"/>
      <c r="J118" s="33"/>
      <c r="K118" s="33"/>
    </row>
    <row r="119" spans="2:11" ht="12.75">
      <c r="B119" s="36" t="s">
        <v>344</v>
      </c>
      <c r="C119" s="45" t="s">
        <v>497</v>
      </c>
      <c r="D119" s="30" t="s">
        <v>98</v>
      </c>
      <c r="E119" s="30" t="s">
        <v>343</v>
      </c>
      <c r="F119" s="33">
        <f aca="true" t="shared" si="2" ref="F119:F185">H119+I119+J119+G119</f>
        <v>665.3</v>
      </c>
      <c r="G119" s="33"/>
      <c r="H119" s="33">
        <v>665.3</v>
      </c>
      <c r="I119" s="33"/>
      <c r="J119" s="33"/>
      <c r="K119" s="33"/>
    </row>
    <row r="120" spans="2:11" s="35" customFormat="1" ht="12.75">
      <c r="B120" s="36" t="s">
        <v>498</v>
      </c>
      <c r="C120" s="45" t="s">
        <v>499</v>
      </c>
      <c r="D120" s="30"/>
      <c r="E120" s="30"/>
      <c r="F120" s="33">
        <f t="shared" si="2"/>
        <v>734.6</v>
      </c>
      <c r="G120" s="33"/>
      <c r="H120" s="33">
        <f>H121</f>
        <v>734.6</v>
      </c>
      <c r="I120" s="33"/>
      <c r="J120" s="33"/>
      <c r="K120" s="31"/>
    </row>
    <row r="121" spans="2:11" s="35" customFormat="1" ht="12.75">
      <c r="B121" s="36" t="s">
        <v>419</v>
      </c>
      <c r="C121" s="45" t="s">
        <v>499</v>
      </c>
      <c r="D121" s="30" t="s">
        <v>420</v>
      </c>
      <c r="E121" s="30"/>
      <c r="F121" s="33">
        <f t="shared" si="2"/>
        <v>734.6</v>
      </c>
      <c r="G121" s="33"/>
      <c r="H121" s="33">
        <f>H122</f>
        <v>734.6</v>
      </c>
      <c r="I121" s="33"/>
      <c r="J121" s="33"/>
      <c r="K121" s="31"/>
    </row>
    <row r="122" spans="2:11" s="35" customFormat="1" ht="12.75">
      <c r="B122" s="36" t="s">
        <v>144</v>
      </c>
      <c r="C122" s="45" t="s">
        <v>499</v>
      </c>
      <c r="D122" s="30" t="s">
        <v>420</v>
      </c>
      <c r="E122" s="30" t="s">
        <v>143</v>
      </c>
      <c r="F122" s="33">
        <f t="shared" si="2"/>
        <v>734.6</v>
      </c>
      <c r="G122" s="33"/>
      <c r="H122" s="33">
        <v>734.6</v>
      </c>
      <c r="I122" s="33"/>
      <c r="J122" s="33"/>
      <c r="K122" s="31"/>
    </row>
    <row r="123" spans="2:11" ht="12.75">
      <c r="B123" s="36" t="s">
        <v>500</v>
      </c>
      <c r="C123" s="45" t="s">
        <v>501</v>
      </c>
      <c r="D123" s="30"/>
      <c r="E123" s="30"/>
      <c r="F123" s="33">
        <f t="shared" si="2"/>
        <v>434.6</v>
      </c>
      <c r="G123" s="33"/>
      <c r="H123" s="33">
        <f>H124</f>
        <v>434.6</v>
      </c>
      <c r="I123" s="33"/>
      <c r="J123" s="33"/>
      <c r="K123" s="33"/>
    </row>
    <row r="124" spans="2:11" ht="12.75">
      <c r="B124" s="36" t="s">
        <v>419</v>
      </c>
      <c r="C124" s="45" t="s">
        <v>501</v>
      </c>
      <c r="D124" s="30" t="s">
        <v>420</v>
      </c>
      <c r="E124" s="30"/>
      <c r="F124" s="33">
        <f t="shared" si="2"/>
        <v>434.6</v>
      </c>
      <c r="G124" s="33"/>
      <c r="H124" s="33">
        <f>H125</f>
        <v>434.6</v>
      </c>
      <c r="I124" s="33"/>
      <c r="J124" s="33"/>
      <c r="K124" s="33"/>
    </row>
    <row r="125" spans="2:11" ht="12.75">
      <c r="B125" s="36" t="s">
        <v>330</v>
      </c>
      <c r="C125" s="45" t="s">
        <v>501</v>
      </c>
      <c r="D125" s="30" t="s">
        <v>420</v>
      </c>
      <c r="E125" s="30" t="s">
        <v>331</v>
      </c>
      <c r="F125" s="33">
        <f t="shared" si="2"/>
        <v>434.6</v>
      </c>
      <c r="G125" s="33"/>
      <c r="H125" s="33">
        <v>434.6</v>
      </c>
      <c r="I125" s="33"/>
      <c r="J125" s="33"/>
      <c r="K125" s="33"/>
    </row>
    <row r="126" spans="2:11" ht="12.75">
      <c r="B126" s="36" t="s">
        <v>634</v>
      </c>
      <c r="C126" s="30" t="s">
        <v>411</v>
      </c>
      <c r="D126" s="30"/>
      <c r="E126" s="30"/>
      <c r="F126" s="33">
        <f t="shared" si="2"/>
        <v>1240.4</v>
      </c>
      <c r="G126" s="33"/>
      <c r="H126" s="33">
        <f>H127</f>
        <v>1240.4</v>
      </c>
      <c r="I126" s="33"/>
      <c r="J126" s="33"/>
      <c r="K126" s="33"/>
    </row>
    <row r="127" spans="2:11" ht="12.75">
      <c r="B127" s="36" t="s">
        <v>412</v>
      </c>
      <c r="C127" s="30" t="s">
        <v>411</v>
      </c>
      <c r="D127" s="30" t="s">
        <v>214</v>
      </c>
      <c r="E127" s="30"/>
      <c r="F127" s="33">
        <f t="shared" si="2"/>
        <v>1240.4</v>
      </c>
      <c r="G127" s="33"/>
      <c r="H127" s="33">
        <f>H128</f>
        <v>1240.4</v>
      </c>
      <c r="I127" s="33"/>
      <c r="J127" s="33"/>
      <c r="K127" s="33"/>
    </row>
    <row r="128" spans="2:11" ht="12.75">
      <c r="B128" s="36" t="s">
        <v>32</v>
      </c>
      <c r="C128" s="30" t="s">
        <v>411</v>
      </c>
      <c r="D128" s="30" t="s">
        <v>214</v>
      </c>
      <c r="E128" s="30" t="s">
        <v>347</v>
      </c>
      <c r="F128" s="33">
        <f t="shared" si="2"/>
        <v>1240.4</v>
      </c>
      <c r="G128" s="33"/>
      <c r="H128" s="33">
        <v>1240.4</v>
      </c>
      <c r="I128" s="33"/>
      <c r="J128" s="33"/>
      <c r="K128" s="33"/>
    </row>
    <row r="129" spans="2:11" ht="12.75">
      <c r="B129" s="302" t="s">
        <v>635</v>
      </c>
      <c r="C129" s="45" t="s">
        <v>416</v>
      </c>
      <c r="D129" s="30"/>
      <c r="E129" s="30"/>
      <c r="F129" s="33">
        <f t="shared" si="2"/>
        <v>119.9</v>
      </c>
      <c r="G129" s="33"/>
      <c r="H129" s="33">
        <f>H130</f>
        <v>119.9</v>
      </c>
      <c r="I129" s="33"/>
      <c r="J129" s="33"/>
      <c r="K129" s="33"/>
    </row>
    <row r="130" spans="2:14" ht="12.75">
      <c r="B130" s="36" t="s">
        <v>412</v>
      </c>
      <c r="C130" s="45" t="s">
        <v>416</v>
      </c>
      <c r="D130" s="30" t="s">
        <v>214</v>
      </c>
      <c r="E130" s="30"/>
      <c r="F130" s="33">
        <f t="shared" si="2"/>
        <v>119.9</v>
      </c>
      <c r="G130" s="33"/>
      <c r="H130" s="33">
        <f>H131</f>
        <v>119.9</v>
      </c>
      <c r="I130" s="33"/>
      <c r="J130" s="33"/>
      <c r="K130" s="33"/>
      <c r="L130" s="37"/>
      <c r="M130" s="37"/>
      <c r="N130" s="37"/>
    </row>
    <row r="131" spans="2:11" ht="12.75">
      <c r="B131" s="36" t="s">
        <v>415</v>
      </c>
      <c r="C131" s="45" t="s">
        <v>416</v>
      </c>
      <c r="D131" s="30" t="s">
        <v>214</v>
      </c>
      <c r="E131" s="30" t="s">
        <v>348</v>
      </c>
      <c r="F131" s="33">
        <f t="shared" si="2"/>
        <v>119.9</v>
      </c>
      <c r="G131" s="33"/>
      <c r="H131" s="33">
        <v>119.9</v>
      </c>
      <c r="I131" s="33"/>
      <c r="J131" s="33"/>
      <c r="K131" s="33"/>
    </row>
    <row r="132" spans="2:11" ht="12.75">
      <c r="B132" s="291" t="s">
        <v>417</v>
      </c>
      <c r="C132" s="45" t="s">
        <v>418</v>
      </c>
      <c r="D132" s="30"/>
      <c r="E132" s="30"/>
      <c r="F132" s="33">
        <f t="shared" si="2"/>
        <v>21108.3</v>
      </c>
      <c r="G132" s="33"/>
      <c r="H132" s="33">
        <f>H133+H137+H141</f>
        <v>21108.3</v>
      </c>
      <c r="I132" s="33"/>
      <c r="J132" s="33"/>
      <c r="K132" s="33"/>
    </row>
    <row r="133" spans="2:12" ht="12.75">
      <c r="B133" s="36" t="s">
        <v>412</v>
      </c>
      <c r="C133" s="45" t="s">
        <v>418</v>
      </c>
      <c r="D133" s="30" t="s">
        <v>214</v>
      </c>
      <c r="E133" s="30"/>
      <c r="F133" s="33">
        <f t="shared" si="2"/>
        <v>18081.1</v>
      </c>
      <c r="G133" s="33"/>
      <c r="H133" s="33">
        <f>H134+H135+H136</f>
        <v>18081.1</v>
      </c>
      <c r="I133" s="33"/>
      <c r="J133" s="33"/>
      <c r="K133" s="33"/>
      <c r="L133" s="37"/>
    </row>
    <row r="134" spans="2:11" ht="12.75">
      <c r="B134" s="36" t="s">
        <v>415</v>
      </c>
      <c r="C134" s="45" t="s">
        <v>418</v>
      </c>
      <c r="D134" s="30" t="s">
        <v>214</v>
      </c>
      <c r="E134" s="30" t="s">
        <v>348</v>
      </c>
      <c r="F134" s="33">
        <f t="shared" si="2"/>
        <v>296.1</v>
      </c>
      <c r="G134" s="33"/>
      <c r="H134" s="33">
        <v>296.1</v>
      </c>
      <c r="I134" s="33"/>
      <c r="J134" s="33"/>
      <c r="K134" s="33"/>
    </row>
    <row r="135" spans="2:11" ht="12.75">
      <c r="B135" s="36" t="s">
        <v>423</v>
      </c>
      <c r="C135" s="45" t="s">
        <v>418</v>
      </c>
      <c r="D135" s="30" t="s">
        <v>214</v>
      </c>
      <c r="E135" s="30" t="s">
        <v>349</v>
      </c>
      <c r="F135" s="33">
        <f t="shared" si="2"/>
        <v>15219.9</v>
      </c>
      <c r="G135" s="33"/>
      <c r="H135" s="33">
        <v>15219.9</v>
      </c>
      <c r="I135" s="33"/>
      <c r="J135" s="33"/>
      <c r="K135" s="33"/>
    </row>
    <row r="136" spans="2:11" ht="12.75">
      <c r="B136" s="147" t="s">
        <v>33</v>
      </c>
      <c r="C136" s="45" t="s">
        <v>418</v>
      </c>
      <c r="D136" s="30" t="s">
        <v>214</v>
      </c>
      <c r="E136" s="30" t="s">
        <v>350</v>
      </c>
      <c r="F136" s="33">
        <f t="shared" si="2"/>
        <v>2565.1</v>
      </c>
      <c r="G136" s="33"/>
      <c r="H136" s="33">
        <v>2565.1</v>
      </c>
      <c r="I136" s="33"/>
      <c r="J136" s="33"/>
      <c r="K136" s="33"/>
    </row>
    <row r="137" spans="2:11" ht="12.75">
      <c r="B137" s="36" t="s">
        <v>419</v>
      </c>
      <c r="C137" s="45" t="s">
        <v>418</v>
      </c>
      <c r="D137" s="30" t="s">
        <v>420</v>
      </c>
      <c r="E137" s="30"/>
      <c r="F137" s="33">
        <f t="shared" si="2"/>
        <v>2988.7999999999997</v>
      </c>
      <c r="G137" s="33"/>
      <c r="H137" s="33">
        <f>H138+H139+H140</f>
        <v>2988.7999999999997</v>
      </c>
      <c r="I137" s="33"/>
      <c r="J137" s="33"/>
      <c r="K137" s="33"/>
    </row>
    <row r="138" spans="2:11" ht="12.75">
      <c r="B138" s="36" t="s">
        <v>415</v>
      </c>
      <c r="C138" s="45" t="s">
        <v>418</v>
      </c>
      <c r="D138" s="30" t="s">
        <v>420</v>
      </c>
      <c r="E138" s="30" t="s">
        <v>348</v>
      </c>
      <c r="F138" s="33">
        <f t="shared" si="2"/>
        <v>4.5</v>
      </c>
      <c r="G138" s="33"/>
      <c r="H138" s="33">
        <v>4.5</v>
      </c>
      <c r="I138" s="33"/>
      <c r="J138" s="33"/>
      <c r="K138" s="33"/>
    </row>
    <row r="139" spans="2:11" ht="12.75">
      <c r="B139" s="36" t="s">
        <v>423</v>
      </c>
      <c r="C139" s="45" t="s">
        <v>418</v>
      </c>
      <c r="D139" s="30" t="s">
        <v>420</v>
      </c>
      <c r="E139" s="30" t="s">
        <v>349</v>
      </c>
      <c r="F139" s="33">
        <f t="shared" si="2"/>
        <v>2753.1</v>
      </c>
      <c r="G139" s="33"/>
      <c r="H139" s="33">
        <v>2753.1</v>
      </c>
      <c r="I139" s="33"/>
      <c r="J139" s="33"/>
      <c r="K139" s="33"/>
    </row>
    <row r="140" spans="2:11" ht="12.75">
      <c r="B140" s="147" t="s">
        <v>33</v>
      </c>
      <c r="C140" s="45" t="s">
        <v>418</v>
      </c>
      <c r="D140" s="30" t="s">
        <v>420</v>
      </c>
      <c r="E140" s="30" t="s">
        <v>350</v>
      </c>
      <c r="F140" s="33">
        <f t="shared" si="2"/>
        <v>231.2</v>
      </c>
      <c r="G140" s="33"/>
      <c r="H140" s="33">
        <v>231.2</v>
      </c>
      <c r="I140" s="33"/>
      <c r="J140" s="33"/>
      <c r="K140" s="33"/>
    </row>
    <row r="141" spans="2:11" ht="12.75">
      <c r="B141" s="36" t="s">
        <v>424</v>
      </c>
      <c r="C141" s="45" t="s">
        <v>418</v>
      </c>
      <c r="D141" s="30" t="s">
        <v>98</v>
      </c>
      <c r="E141" s="30"/>
      <c r="F141" s="33">
        <f t="shared" si="2"/>
        <v>38.4</v>
      </c>
      <c r="G141" s="33"/>
      <c r="H141" s="33">
        <f>H143+H144+H142</f>
        <v>38.4</v>
      </c>
      <c r="I141" s="33"/>
      <c r="J141" s="33"/>
      <c r="K141" s="33"/>
    </row>
    <row r="142" spans="2:11" ht="12.75">
      <c r="B142" s="36" t="s">
        <v>415</v>
      </c>
      <c r="C142" s="45" t="s">
        <v>418</v>
      </c>
      <c r="D142" s="30" t="s">
        <v>98</v>
      </c>
      <c r="E142" s="30" t="s">
        <v>348</v>
      </c>
      <c r="F142" s="33">
        <f t="shared" si="2"/>
        <v>4.5</v>
      </c>
      <c r="G142" s="33"/>
      <c r="H142" s="33">
        <v>4.5</v>
      </c>
      <c r="I142" s="33"/>
      <c r="J142" s="33"/>
      <c r="K142" s="33"/>
    </row>
    <row r="143" spans="2:11" ht="12.75">
      <c r="B143" s="36" t="s">
        <v>423</v>
      </c>
      <c r="C143" s="45" t="s">
        <v>418</v>
      </c>
      <c r="D143" s="30" t="s">
        <v>98</v>
      </c>
      <c r="E143" s="30" t="s">
        <v>349</v>
      </c>
      <c r="F143" s="33">
        <f t="shared" si="2"/>
        <v>30.2</v>
      </c>
      <c r="G143" s="33"/>
      <c r="H143" s="33">
        <v>30.2</v>
      </c>
      <c r="I143" s="33"/>
      <c r="J143" s="33"/>
      <c r="K143" s="33"/>
    </row>
    <row r="144" spans="2:11" ht="12.75">
      <c r="B144" s="36" t="s">
        <v>33</v>
      </c>
      <c r="C144" s="45" t="s">
        <v>418</v>
      </c>
      <c r="D144" s="30" t="s">
        <v>98</v>
      </c>
      <c r="E144" s="30" t="s">
        <v>350</v>
      </c>
      <c r="F144" s="33">
        <f t="shared" si="2"/>
        <v>3.7</v>
      </c>
      <c r="G144" s="33"/>
      <c r="H144" s="303">
        <v>3.7</v>
      </c>
      <c r="I144" s="33"/>
      <c r="J144" s="33"/>
      <c r="K144" s="33"/>
    </row>
    <row r="145" spans="2:11" ht="12.75">
      <c r="B145" s="291" t="s">
        <v>637</v>
      </c>
      <c r="C145" s="297" t="s">
        <v>433</v>
      </c>
      <c r="D145" s="297"/>
      <c r="E145" s="297"/>
      <c r="F145" s="33">
        <f t="shared" si="2"/>
        <v>241.2</v>
      </c>
      <c r="G145" s="33"/>
      <c r="H145" s="33">
        <f>H146</f>
        <v>241.2</v>
      </c>
      <c r="I145" s="33"/>
      <c r="J145" s="33"/>
      <c r="K145" s="33"/>
    </row>
    <row r="146" spans="2:11" ht="12.75">
      <c r="B146" s="36" t="s">
        <v>419</v>
      </c>
      <c r="C146" s="297" t="s">
        <v>433</v>
      </c>
      <c r="D146" s="30" t="s">
        <v>420</v>
      </c>
      <c r="E146" s="297"/>
      <c r="F146" s="33">
        <f t="shared" si="2"/>
        <v>241.2</v>
      </c>
      <c r="G146" s="33"/>
      <c r="H146" s="33">
        <f>H147</f>
        <v>241.2</v>
      </c>
      <c r="I146" s="33"/>
      <c r="J146" s="33"/>
      <c r="K146" s="33"/>
    </row>
    <row r="147" spans="2:11" ht="12.75">
      <c r="B147" s="36" t="s">
        <v>306</v>
      </c>
      <c r="C147" s="297" t="s">
        <v>433</v>
      </c>
      <c r="D147" s="30" t="s">
        <v>420</v>
      </c>
      <c r="E147" s="297" t="s">
        <v>327</v>
      </c>
      <c r="F147" s="33">
        <f t="shared" si="2"/>
        <v>241.2</v>
      </c>
      <c r="G147" s="33"/>
      <c r="H147" s="33">
        <v>241.2</v>
      </c>
      <c r="I147" s="33"/>
      <c r="J147" s="33"/>
      <c r="K147" s="33"/>
    </row>
    <row r="148" spans="2:11" ht="12.75">
      <c r="B148" s="302" t="s">
        <v>638</v>
      </c>
      <c r="C148" s="297" t="s">
        <v>434</v>
      </c>
      <c r="D148" s="304"/>
      <c r="E148" s="297"/>
      <c r="F148" s="33">
        <f t="shared" si="2"/>
        <v>472.29999999999995</v>
      </c>
      <c r="G148" s="33"/>
      <c r="H148" s="33">
        <f>H149+H151+H153</f>
        <v>472.29999999999995</v>
      </c>
      <c r="I148" s="33"/>
      <c r="J148" s="33"/>
      <c r="K148" s="33"/>
    </row>
    <row r="149" spans="2:11" ht="12.75">
      <c r="B149" s="36" t="s">
        <v>412</v>
      </c>
      <c r="C149" s="297" t="s">
        <v>434</v>
      </c>
      <c r="D149" s="30" t="s">
        <v>214</v>
      </c>
      <c r="E149" s="297"/>
      <c r="F149" s="33">
        <f t="shared" si="2"/>
        <v>114.6</v>
      </c>
      <c r="G149" s="33"/>
      <c r="H149" s="33">
        <f>H150</f>
        <v>114.6</v>
      </c>
      <c r="I149" s="33"/>
      <c r="J149" s="33"/>
      <c r="K149" s="33"/>
    </row>
    <row r="150" spans="2:11" ht="12.75">
      <c r="B150" s="36" t="s">
        <v>306</v>
      </c>
      <c r="C150" s="297" t="s">
        <v>434</v>
      </c>
      <c r="D150" s="30" t="s">
        <v>214</v>
      </c>
      <c r="E150" s="297" t="s">
        <v>327</v>
      </c>
      <c r="F150" s="33">
        <f t="shared" si="2"/>
        <v>114.6</v>
      </c>
      <c r="G150" s="33"/>
      <c r="H150" s="33">
        <v>114.6</v>
      </c>
      <c r="I150" s="33"/>
      <c r="J150" s="33"/>
      <c r="K150" s="33"/>
    </row>
    <row r="151" spans="2:11" ht="12.75">
      <c r="B151" s="36" t="s">
        <v>419</v>
      </c>
      <c r="C151" s="297" t="s">
        <v>434</v>
      </c>
      <c r="D151" s="30" t="s">
        <v>420</v>
      </c>
      <c r="E151" s="30"/>
      <c r="F151" s="33">
        <f t="shared" si="2"/>
        <v>167.3</v>
      </c>
      <c r="G151" s="33"/>
      <c r="H151" s="33">
        <f>H152</f>
        <v>167.3</v>
      </c>
      <c r="I151" s="33"/>
      <c r="J151" s="33"/>
      <c r="K151" s="33"/>
    </row>
    <row r="152" spans="2:11" ht="12.75">
      <c r="B152" s="36" t="s">
        <v>306</v>
      </c>
      <c r="C152" s="297" t="s">
        <v>434</v>
      </c>
      <c r="D152" s="30" t="s">
        <v>420</v>
      </c>
      <c r="E152" s="30" t="s">
        <v>327</v>
      </c>
      <c r="F152" s="33">
        <f t="shared" si="2"/>
        <v>167.3</v>
      </c>
      <c r="G152" s="33"/>
      <c r="H152" s="33">
        <v>167.3</v>
      </c>
      <c r="I152" s="33"/>
      <c r="J152" s="33"/>
      <c r="K152" s="33"/>
    </row>
    <row r="153" spans="2:11" ht="12.75">
      <c r="B153" s="36" t="s">
        <v>424</v>
      </c>
      <c r="C153" s="297" t="s">
        <v>434</v>
      </c>
      <c r="D153" s="30" t="s">
        <v>98</v>
      </c>
      <c r="E153" s="297"/>
      <c r="F153" s="33">
        <f t="shared" si="2"/>
        <v>190.4</v>
      </c>
      <c r="G153" s="33"/>
      <c r="H153" s="33">
        <f>H154</f>
        <v>190.4</v>
      </c>
      <c r="I153" s="33"/>
      <c r="J153" s="33"/>
      <c r="K153" s="33"/>
    </row>
    <row r="154" spans="2:11" ht="12.75">
      <c r="B154" s="36" t="s">
        <v>306</v>
      </c>
      <c r="C154" s="297" t="s">
        <v>434</v>
      </c>
      <c r="D154" s="30" t="s">
        <v>98</v>
      </c>
      <c r="E154" s="297" t="s">
        <v>327</v>
      </c>
      <c r="F154" s="33">
        <f t="shared" si="2"/>
        <v>190.4</v>
      </c>
      <c r="G154" s="33"/>
      <c r="H154" s="33">
        <v>190.4</v>
      </c>
      <c r="I154" s="33"/>
      <c r="J154" s="33"/>
      <c r="K154" s="33"/>
    </row>
    <row r="155" spans="2:11" ht="12.75">
      <c r="B155" s="36" t="s">
        <v>636</v>
      </c>
      <c r="C155" s="45" t="s">
        <v>238</v>
      </c>
      <c r="D155" s="30"/>
      <c r="E155" s="30"/>
      <c r="F155" s="33">
        <f t="shared" si="2"/>
        <v>30</v>
      </c>
      <c r="G155" s="33"/>
      <c r="H155" s="33">
        <f>H156</f>
        <v>30</v>
      </c>
      <c r="I155" s="33"/>
      <c r="J155" s="33"/>
      <c r="K155" s="33"/>
    </row>
    <row r="156" spans="2:11" ht="12.75">
      <c r="B156" s="36" t="s">
        <v>424</v>
      </c>
      <c r="C156" s="45" t="s">
        <v>238</v>
      </c>
      <c r="D156" s="30" t="s">
        <v>98</v>
      </c>
      <c r="E156" s="30"/>
      <c r="F156" s="33">
        <f t="shared" si="2"/>
        <v>30</v>
      </c>
      <c r="G156" s="33"/>
      <c r="H156" s="33">
        <f>H157</f>
        <v>30</v>
      </c>
      <c r="I156" s="33"/>
      <c r="J156" s="33"/>
      <c r="K156" s="33"/>
    </row>
    <row r="157" spans="2:11" ht="12.75">
      <c r="B157" s="36" t="s">
        <v>319</v>
      </c>
      <c r="C157" s="45" t="s">
        <v>238</v>
      </c>
      <c r="D157" s="30" t="s">
        <v>98</v>
      </c>
      <c r="E157" s="30" t="s">
        <v>376</v>
      </c>
      <c r="F157" s="33">
        <f t="shared" si="2"/>
        <v>30</v>
      </c>
      <c r="G157" s="33"/>
      <c r="H157" s="33">
        <v>30</v>
      </c>
      <c r="I157" s="33"/>
      <c r="J157" s="33"/>
      <c r="K157" s="33"/>
    </row>
    <row r="158" spans="2:11" ht="12.75">
      <c r="B158" s="36" t="s">
        <v>502</v>
      </c>
      <c r="C158" s="45" t="s">
        <v>503</v>
      </c>
      <c r="D158" s="30"/>
      <c r="E158" s="30"/>
      <c r="F158" s="33">
        <f t="shared" si="2"/>
        <v>14929.1</v>
      </c>
      <c r="G158" s="33"/>
      <c r="H158" s="33">
        <f>H159</f>
        <v>14929.1</v>
      </c>
      <c r="I158" s="33"/>
      <c r="J158" s="33"/>
      <c r="K158" s="33"/>
    </row>
    <row r="159" spans="2:11" ht="12.75">
      <c r="B159" s="36" t="s">
        <v>494</v>
      </c>
      <c r="C159" s="45" t="s">
        <v>503</v>
      </c>
      <c r="D159" s="30" t="s">
        <v>495</v>
      </c>
      <c r="E159" s="30"/>
      <c r="F159" s="33">
        <f t="shared" si="2"/>
        <v>14929.1</v>
      </c>
      <c r="G159" s="33"/>
      <c r="H159" s="33">
        <f>H160</f>
        <v>14929.1</v>
      </c>
      <c r="I159" s="33"/>
      <c r="J159" s="33"/>
      <c r="K159" s="33"/>
    </row>
    <row r="160" spans="2:11" ht="12.75">
      <c r="B160" s="36" t="s">
        <v>310</v>
      </c>
      <c r="C160" s="45" t="s">
        <v>503</v>
      </c>
      <c r="D160" s="30" t="s">
        <v>495</v>
      </c>
      <c r="E160" s="30" t="s">
        <v>368</v>
      </c>
      <c r="F160" s="33">
        <f t="shared" si="2"/>
        <v>14929.1</v>
      </c>
      <c r="G160" s="33"/>
      <c r="H160" s="33">
        <v>14929.1</v>
      </c>
      <c r="I160" s="33"/>
      <c r="J160" s="33"/>
      <c r="K160" s="33"/>
    </row>
    <row r="161" spans="2:11" s="35" customFormat="1" ht="12.75">
      <c r="B161" s="36" t="s">
        <v>655</v>
      </c>
      <c r="C161" s="45" t="s">
        <v>511</v>
      </c>
      <c r="D161" s="30"/>
      <c r="E161" s="30"/>
      <c r="F161" s="33">
        <f t="shared" si="2"/>
        <v>24519.5</v>
      </c>
      <c r="G161" s="33"/>
      <c r="H161" s="33">
        <f>H162</f>
        <v>24519.5</v>
      </c>
      <c r="I161" s="33"/>
      <c r="J161" s="33"/>
      <c r="K161" s="31"/>
    </row>
    <row r="162" spans="2:11" s="35" customFormat="1" ht="12.75">
      <c r="B162" s="36" t="s">
        <v>494</v>
      </c>
      <c r="C162" s="45" t="s">
        <v>511</v>
      </c>
      <c r="D162" s="30" t="s">
        <v>495</v>
      </c>
      <c r="E162" s="30"/>
      <c r="F162" s="33">
        <f t="shared" si="2"/>
        <v>24519.5</v>
      </c>
      <c r="G162" s="33"/>
      <c r="H162" s="33">
        <f>H163</f>
        <v>24519.5</v>
      </c>
      <c r="I162" s="33"/>
      <c r="J162" s="33"/>
      <c r="K162" s="31"/>
    </row>
    <row r="163" spans="2:11" s="35" customFormat="1" ht="12.75">
      <c r="B163" s="36" t="s">
        <v>311</v>
      </c>
      <c r="C163" s="45" t="s">
        <v>511</v>
      </c>
      <c r="D163" s="30" t="s">
        <v>495</v>
      </c>
      <c r="E163" s="30" t="s">
        <v>369</v>
      </c>
      <c r="F163" s="33">
        <f t="shared" si="2"/>
        <v>24519.5</v>
      </c>
      <c r="G163" s="33"/>
      <c r="H163" s="33">
        <v>24519.5</v>
      </c>
      <c r="I163" s="33"/>
      <c r="J163" s="33"/>
      <c r="K163" s="31"/>
    </row>
    <row r="164" spans="2:11" s="35" customFormat="1" ht="12.75">
      <c r="B164" s="36" t="s">
        <v>656</v>
      </c>
      <c r="C164" s="45" t="s">
        <v>512</v>
      </c>
      <c r="D164" s="30"/>
      <c r="E164" s="30"/>
      <c r="F164" s="33">
        <f t="shared" si="2"/>
        <v>8017.5</v>
      </c>
      <c r="G164" s="33"/>
      <c r="H164" s="33">
        <f>H165</f>
        <v>8017.5</v>
      </c>
      <c r="I164" s="33"/>
      <c r="J164" s="33"/>
      <c r="K164" s="31"/>
    </row>
    <row r="165" spans="2:11" s="35" customFormat="1" ht="12.75">
      <c r="B165" s="36" t="s">
        <v>494</v>
      </c>
      <c r="C165" s="45" t="s">
        <v>512</v>
      </c>
      <c r="D165" s="30" t="s">
        <v>495</v>
      </c>
      <c r="E165" s="30"/>
      <c r="F165" s="33">
        <f t="shared" si="2"/>
        <v>8017.5</v>
      </c>
      <c r="G165" s="33"/>
      <c r="H165" s="33">
        <f>H166</f>
        <v>8017.5</v>
      </c>
      <c r="I165" s="33"/>
      <c r="J165" s="33"/>
      <c r="K165" s="31"/>
    </row>
    <row r="166" spans="2:11" s="35" customFormat="1" ht="12.75">
      <c r="B166" s="36" t="s">
        <v>311</v>
      </c>
      <c r="C166" s="45" t="s">
        <v>512</v>
      </c>
      <c r="D166" s="30" t="s">
        <v>495</v>
      </c>
      <c r="E166" s="30" t="s">
        <v>369</v>
      </c>
      <c r="F166" s="33">
        <f t="shared" si="2"/>
        <v>8017.5</v>
      </c>
      <c r="G166" s="305"/>
      <c r="H166" s="305">
        <v>8017.5</v>
      </c>
      <c r="I166" s="33"/>
      <c r="J166" s="33"/>
      <c r="K166" s="31"/>
    </row>
    <row r="167" spans="2:11" ht="25.5">
      <c r="B167" s="36" t="s">
        <v>658</v>
      </c>
      <c r="C167" s="30" t="s">
        <v>595</v>
      </c>
      <c r="D167" s="30"/>
      <c r="E167" s="30"/>
      <c r="F167" s="33">
        <f t="shared" si="2"/>
        <v>1267.1</v>
      </c>
      <c r="G167" s="33"/>
      <c r="H167" s="33">
        <f>H168+H170+H172</f>
        <v>1267.1</v>
      </c>
      <c r="I167" s="33"/>
      <c r="J167" s="33"/>
      <c r="K167" s="33"/>
    </row>
    <row r="168" spans="2:11" ht="12.75">
      <c r="B168" s="36" t="s">
        <v>412</v>
      </c>
      <c r="C168" s="30" t="s">
        <v>595</v>
      </c>
      <c r="D168" s="30" t="s">
        <v>214</v>
      </c>
      <c r="E168" s="30"/>
      <c r="F168" s="33">
        <f t="shared" si="2"/>
        <v>1093</v>
      </c>
      <c r="G168" s="33"/>
      <c r="H168" s="33">
        <f>H169</f>
        <v>1093</v>
      </c>
      <c r="I168" s="33"/>
      <c r="J168" s="33"/>
      <c r="K168" s="33"/>
    </row>
    <row r="169" spans="2:11" ht="12.75">
      <c r="B169" s="36" t="s">
        <v>312</v>
      </c>
      <c r="C169" s="30" t="s">
        <v>595</v>
      </c>
      <c r="D169" s="30" t="s">
        <v>214</v>
      </c>
      <c r="E169" s="30" t="s">
        <v>371</v>
      </c>
      <c r="F169" s="33">
        <f t="shared" si="2"/>
        <v>1093</v>
      </c>
      <c r="G169" s="33"/>
      <c r="H169" s="33">
        <v>1093</v>
      </c>
      <c r="I169" s="33"/>
      <c r="J169" s="33"/>
      <c r="K169" s="33"/>
    </row>
    <row r="170" spans="2:11" ht="12.75">
      <c r="B170" s="36" t="s">
        <v>419</v>
      </c>
      <c r="C170" s="30" t="s">
        <v>595</v>
      </c>
      <c r="D170" s="30" t="s">
        <v>420</v>
      </c>
      <c r="E170" s="30"/>
      <c r="F170" s="33">
        <f t="shared" si="2"/>
        <v>172.1</v>
      </c>
      <c r="G170" s="33"/>
      <c r="H170" s="303">
        <f>H171</f>
        <v>172.1</v>
      </c>
      <c r="I170" s="33"/>
      <c r="J170" s="33"/>
      <c r="K170" s="33"/>
    </row>
    <row r="171" spans="2:11" ht="12.75">
      <c r="B171" s="36" t="s">
        <v>312</v>
      </c>
      <c r="C171" s="30" t="s">
        <v>595</v>
      </c>
      <c r="D171" s="30" t="s">
        <v>420</v>
      </c>
      <c r="E171" s="30" t="s">
        <v>371</v>
      </c>
      <c r="F171" s="33">
        <f t="shared" si="2"/>
        <v>172.1</v>
      </c>
      <c r="G171" s="33"/>
      <c r="H171" s="303">
        <v>172.1</v>
      </c>
      <c r="I171" s="33"/>
      <c r="J171" s="33"/>
      <c r="K171" s="33"/>
    </row>
    <row r="172" spans="2:11" ht="12.75">
      <c r="B172" s="36" t="s">
        <v>424</v>
      </c>
      <c r="C172" s="30" t="s">
        <v>595</v>
      </c>
      <c r="D172" s="30" t="s">
        <v>98</v>
      </c>
      <c r="E172" s="30"/>
      <c r="F172" s="33">
        <f t="shared" si="2"/>
        <v>2</v>
      </c>
      <c r="G172" s="33"/>
      <c r="H172" s="303">
        <f>H173</f>
        <v>2</v>
      </c>
      <c r="I172" s="33"/>
      <c r="J172" s="33"/>
      <c r="K172" s="33"/>
    </row>
    <row r="173" spans="2:11" ht="12.75">
      <c r="B173" s="36" t="s">
        <v>312</v>
      </c>
      <c r="C173" s="30" t="s">
        <v>595</v>
      </c>
      <c r="D173" s="30" t="s">
        <v>98</v>
      </c>
      <c r="E173" s="30" t="s">
        <v>371</v>
      </c>
      <c r="F173" s="33">
        <f t="shared" si="2"/>
        <v>2</v>
      </c>
      <c r="G173" s="33"/>
      <c r="H173" s="303">
        <v>2</v>
      </c>
      <c r="I173" s="33"/>
      <c r="J173" s="33"/>
      <c r="K173" s="33"/>
    </row>
    <row r="174" spans="2:11" ht="12.75">
      <c r="B174" s="36" t="s">
        <v>659</v>
      </c>
      <c r="C174" s="30" t="s">
        <v>596</v>
      </c>
      <c r="D174" s="30"/>
      <c r="E174" s="30"/>
      <c r="F174" s="33">
        <f t="shared" si="2"/>
        <v>3651.9</v>
      </c>
      <c r="G174" s="33">
        <f>G175</f>
        <v>861.9</v>
      </c>
      <c r="H174" s="33">
        <f>H175</f>
        <v>2790</v>
      </c>
      <c r="I174" s="33"/>
      <c r="J174" s="33"/>
      <c r="K174" s="33"/>
    </row>
    <row r="175" spans="2:11" ht="12.75">
      <c r="B175" s="36" t="s">
        <v>494</v>
      </c>
      <c r="C175" s="30" t="s">
        <v>596</v>
      </c>
      <c r="D175" s="30" t="s">
        <v>495</v>
      </c>
      <c r="E175" s="30"/>
      <c r="F175" s="33">
        <f t="shared" si="2"/>
        <v>3651.9</v>
      </c>
      <c r="G175" s="33">
        <f>G176</f>
        <v>861.9</v>
      </c>
      <c r="H175" s="33">
        <f>H176</f>
        <v>2790</v>
      </c>
      <c r="I175" s="33"/>
      <c r="J175" s="33"/>
      <c r="K175" s="33"/>
    </row>
    <row r="176" spans="2:11" ht="12.75">
      <c r="B176" s="36" t="s">
        <v>314</v>
      </c>
      <c r="C176" s="30" t="s">
        <v>596</v>
      </c>
      <c r="D176" s="30" t="s">
        <v>495</v>
      </c>
      <c r="E176" s="30" t="s">
        <v>373</v>
      </c>
      <c r="F176" s="33">
        <f t="shared" si="2"/>
        <v>3651.9</v>
      </c>
      <c r="G176" s="33">
        <v>861.9</v>
      </c>
      <c r="H176" s="33">
        <v>2790</v>
      </c>
      <c r="I176" s="33"/>
      <c r="J176" s="33"/>
      <c r="K176" s="33"/>
    </row>
    <row r="177" spans="2:11" ht="12.75">
      <c r="B177" s="36" t="s">
        <v>660</v>
      </c>
      <c r="C177" s="30" t="s">
        <v>597</v>
      </c>
      <c r="D177" s="30"/>
      <c r="E177" s="30"/>
      <c r="F177" s="33">
        <f t="shared" si="2"/>
        <v>4472.5</v>
      </c>
      <c r="G177" s="33">
        <f>G178+G180+G182</f>
        <v>1697.6</v>
      </c>
      <c r="H177" s="33">
        <f>H178+H180+H182</f>
        <v>2774.9</v>
      </c>
      <c r="I177" s="33"/>
      <c r="J177" s="33"/>
      <c r="K177" s="33"/>
    </row>
    <row r="178" spans="2:11" ht="12.75">
      <c r="B178" s="36" t="s">
        <v>412</v>
      </c>
      <c r="C178" s="30" t="s">
        <v>597</v>
      </c>
      <c r="D178" s="30" t="s">
        <v>214</v>
      </c>
      <c r="E178" s="30"/>
      <c r="F178" s="33">
        <f t="shared" si="2"/>
        <v>3874.8</v>
      </c>
      <c r="G178" s="33">
        <f>G179</f>
        <v>1145.4</v>
      </c>
      <c r="H178" s="33">
        <f>H179</f>
        <v>2729.4</v>
      </c>
      <c r="I178" s="33"/>
      <c r="J178" s="33"/>
      <c r="K178" s="33"/>
    </row>
    <row r="179" spans="2:11" ht="12.75">
      <c r="B179" s="36" t="s">
        <v>314</v>
      </c>
      <c r="C179" s="30" t="s">
        <v>597</v>
      </c>
      <c r="D179" s="30" t="s">
        <v>214</v>
      </c>
      <c r="E179" s="30" t="s">
        <v>373</v>
      </c>
      <c r="F179" s="33">
        <f t="shared" si="2"/>
        <v>3874.8</v>
      </c>
      <c r="G179" s="33">
        <v>1145.4</v>
      </c>
      <c r="H179" s="303">
        <v>2729.4</v>
      </c>
      <c r="I179" s="33"/>
      <c r="J179" s="33"/>
      <c r="K179" s="33"/>
    </row>
    <row r="180" spans="2:11" ht="12.75">
      <c r="B180" s="36" t="s">
        <v>419</v>
      </c>
      <c r="C180" s="30" t="s">
        <v>597</v>
      </c>
      <c r="D180" s="30" t="s">
        <v>420</v>
      </c>
      <c r="E180" s="30"/>
      <c r="F180" s="33">
        <f t="shared" si="2"/>
        <v>584.9</v>
      </c>
      <c r="G180" s="33">
        <f>G181</f>
        <v>541.1</v>
      </c>
      <c r="H180" s="33">
        <f>H181</f>
        <v>43.8</v>
      </c>
      <c r="I180" s="33"/>
      <c r="J180" s="33"/>
      <c r="K180" s="33"/>
    </row>
    <row r="181" spans="2:11" ht="12.75">
      <c r="B181" s="36" t="s">
        <v>314</v>
      </c>
      <c r="C181" s="30" t="s">
        <v>597</v>
      </c>
      <c r="D181" s="30" t="s">
        <v>420</v>
      </c>
      <c r="E181" s="30" t="s">
        <v>373</v>
      </c>
      <c r="F181" s="33">
        <f t="shared" si="2"/>
        <v>584.9</v>
      </c>
      <c r="G181" s="33">
        <v>541.1</v>
      </c>
      <c r="H181" s="33">
        <v>43.8</v>
      </c>
      <c r="I181" s="33"/>
      <c r="J181" s="33"/>
      <c r="K181" s="33"/>
    </row>
    <row r="182" spans="2:11" ht="12.75">
      <c r="B182" s="43" t="s">
        <v>424</v>
      </c>
      <c r="C182" s="30" t="s">
        <v>597</v>
      </c>
      <c r="D182" s="30" t="s">
        <v>98</v>
      </c>
      <c r="E182" s="30"/>
      <c r="F182" s="33">
        <f t="shared" si="2"/>
        <v>12.799999999999999</v>
      </c>
      <c r="G182" s="33">
        <f>G183</f>
        <v>11.1</v>
      </c>
      <c r="H182" s="33">
        <f>H183</f>
        <v>1.7</v>
      </c>
      <c r="I182" s="33"/>
      <c r="J182" s="33"/>
      <c r="K182" s="33"/>
    </row>
    <row r="183" spans="2:11" ht="12.75">
      <c r="B183" s="36" t="s">
        <v>314</v>
      </c>
      <c r="C183" s="30" t="s">
        <v>597</v>
      </c>
      <c r="D183" s="30" t="s">
        <v>98</v>
      </c>
      <c r="E183" s="30" t="s">
        <v>373</v>
      </c>
      <c r="F183" s="33">
        <f t="shared" si="2"/>
        <v>12.799999999999999</v>
      </c>
      <c r="G183" s="33">
        <v>11.1</v>
      </c>
      <c r="H183" s="33">
        <v>1.7</v>
      </c>
      <c r="I183" s="33"/>
      <c r="J183" s="33"/>
      <c r="K183" s="33"/>
    </row>
    <row r="184" spans="2:11" ht="12.75">
      <c r="B184" s="36" t="s">
        <v>661</v>
      </c>
      <c r="C184" s="30" t="s">
        <v>598</v>
      </c>
      <c r="D184" s="30"/>
      <c r="E184" s="30"/>
      <c r="F184" s="33">
        <f t="shared" si="2"/>
        <v>2065.4</v>
      </c>
      <c r="G184" s="33"/>
      <c r="H184" s="33">
        <f>H185</f>
        <v>2065.4</v>
      </c>
      <c r="I184" s="33"/>
      <c r="J184" s="33"/>
      <c r="K184" s="33"/>
    </row>
    <row r="185" spans="2:11" ht="12.75">
      <c r="B185" s="36" t="s">
        <v>532</v>
      </c>
      <c r="C185" s="30" t="s">
        <v>598</v>
      </c>
      <c r="D185" s="30" t="s">
        <v>599</v>
      </c>
      <c r="E185" s="30"/>
      <c r="F185" s="33">
        <f t="shared" si="2"/>
        <v>2065.4</v>
      </c>
      <c r="G185" s="33"/>
      <c r="H185" s="33">
        <f>H186</f>
        <v>2065.4</v>
      </c>
      <c r="I185" s="33"/>
      <c r="J185" s="33"/>
      <c r="K185" s="33"/>
    </row>
    <row r="186" spans="2:11" ht="12.75">
      <c r="B186" s="36" t="s">
        <v>325</v>
      </c>
      <c r="C186" s="30" t="s">
        <v>598</v>
      </c>
      <c r="D186" s="30" t="s">
        <v>599</v>
      </c>
      <c r="E186" s="30" t="s">
        <v>375</v>
      </c>
      <c r="F186" s="33">
        <f aca="true" t="shared" si="3" ref="F186:F267">H186+I186+J186+G186</f>
        <v>2065.4</v>
      </c>
      <c r="G186" s="33"/>
      <c r="H186" s="33">
        <v>2065.4</v>
      </c>
      <c r="I186" s="33"/>
      <c r="J186" s="33"/>
      <c r="K186" s="33"/>
    </row>
    <row r="187" spans="2:11" ht="12.75">
      <c r="B187" s="36" t="s">
        <v>662</v>
      </c>
      <c r="C187" s="295" t="s">
        <v>600</v>
      </c>
      <c r="D187" s="30"/>
      <c r="E187" s="30"/>
      <c r="F187" s="33">
        <f t="shared" si="3"/>
        <v>68.7</v>
      </c>
      <c r="G187" s="33"/>
      <c r="H187" s="33">
        <f>H188</f>
        <v>68.7</v>
      </c>
      <c r="I187" s="33"/>
      <c r="J187" s="33"/>
      <c r="K187" s="33"/>
    </row>
    <row r="188" spans="2:11" ht="12.75">
      <c r="B188" s="36" t="s">
        <v>494</v>
      </c>
      <c r="C188" s="295" t="s">
        <v>600</v>
      </c>
      <c r="D188" s="30" t="s">
        <v>495</v>
      </c>
      <c r="E188" s="30"/>
      <c r="F188" s="33">
        <f t="shared" si="3"/>
        <v>68.7</v>
      </c>
      <c r="G188" s="33"/>
      <c r="H188" s="33">
        <f>H189</f>
        <v>68.7</v>
      </c>
      <c r="I188" s="33"/>
      <c r="J188" s="33"/>
      <c r="K188" s="33"/>
    </row>
    <row r="189" spans="2:11" ht="12.75">
      <c r="B189" s="36" t="s">
        <v>319</v>
      </c>
      <c r="C189" s="295" t="s">
        <v>600</v>
      </c>
      <c r="D189" s="30">
        <v>600</v>
      </c>
      <c r="E189" s="30" t="s">
        <v>376</v>
      </c>
      <c r="F189" s="33">
        <f t="shared" si="3"/>
        <v>68.7</v>
      </c>
      <c r="G189" s="33"/>
      <c r="H189" s="33">
        <v>68.7</v>
      </c>
      <c r="I189" s="33"/>
      <c r="J189" s="33"/>
      <c r="K189" s="33"/>
    </row>
    <row r="190" spans="2:11" ht="12.75">
      <c r="B190" s="36" t="s">
        <v>7</v>
      </c>
      <c r="C190" s="30" t="s">
        <v>616</v>
      </c>
      <c r="D190" s="30"/>
      <c r="E190" s="30"/>
      <c r="F190" s="33">
        <f t="shared" si="3"/>
        <v>648.8</v>
      </c>
      <c r="G190" s="33"/>
      <c r="H190" s="33">
        <f>H191</f>
        <v>648.8</v>
      </c>
      <c r="I190" s="33"/>
      <c r="J190" s="33"/>
      <c r="K190" s="33"/>
    </row>
    <row r="191" spans="2:11" ht="12.75">
      <c r="B191" s="36" t="s">
        <v>253</v>
      </c>
      <c r="C191" s="30" t="s">
        <v>616</v>
      </c>
      <c r="D191" s="30" t="s">
        <v>487</v>
      </c>
      <c r="E191" s="30"/>
      <c r="F191" s="33">
        <f t="shared" si="3"/>
        <v>648.8</v>
      </c>
      <c r="G191" s="33"/>
      <c r="H191" s="33">
        <f>H192</f>
        <v>648.8</v>
      </c>
      <c r="I191" s="33"/>
      <c r="J191" s="33"/>
      <c r="K191" s="33"/>
    </row>
    <row r="192" spans="2:11" ht="12.75">
      <c r="B192" s="36" t="s">
        <v>338</v>
      </c>
      <c r="C192" s="30" t="s">
        <v>616</v>
      </c>
      <c r="D192" s="30" t="s">
        <v>487</v>
      </c>
      <c r="E192" s="30" t="s">
        <v>337</v>
      </c>
      <c r="F192" s="33">
        <f t="shared" si="3"/>
        <v>648.8</v>
      </c>
      <c r="G192" s="33"/>
      <c r="H192" s="33">
        <v>648.8</v>
      </c>
      <c r="I192" s="33"/>
      <c r="J192" s="33"/>
      <c r="K192" s="33"/>
    </row>
    <row r="193" spans="2:11" ht="12.75">
      <c r="B193" s="36" t="s">
        <v>5</v>
      </c>
      <c r="C193" s="30" t="s">
        <v>242</v>
      </c>
      <c r="D193" s="30"/>
      <c r="E193" s="30"/>
      <c r="F193" s="33">
        <f t="shared" si="3"/>
        <v>10.4</v>
      </c>
      <c r="G193" s="33"/>
      <c r="H193" s="33">
        <f>H194</f>
        <v>10.4</v>
      </c>
      <c r="I193" s="33"/>
      <c r="J193" s="33"/>
      <c r="K193" s="33"/>
    </row>
    <row r="194" spans="2:11" ht="12.75">
      <c r="B194" s="147" t="s">
        <v>613</v>
      </c>
      <c r="C194" s="30" t="s">
        <v>242</v>
      </c>
      <c r="D194" s="30" t="s">
        <v>614</v>
      </c>
      <c r="E194" s="30"/>
      <c r="F194" s="33">
        <f t="shared" si="3"/>
        <v>10.4</v>
      </c>
      <c r="G194" s="33"/>
      <c r="H194" s="33">
        <f>H195</f>
        <v>10.4</v>
      </c>
      <c r="I194" s="33"/>
      <c r="J194" s="33"/>
      <c r="K194" s="33"/>
    </row>
    <row r="195" spans="2:11" ht="12.75">
      <c r="B195" s="36" t="s">
        <v>51</v>
      </c>
      <c r="C195" s="30" t="s">
        <v>242</v>
      </c>
      <c r="D195" s="30" t="s">
        <v>614</v>
      </c>
      <c r="E195" s="30" t="s">
        <v>50</v>
      </c>
      <c r="F195" s="33">
        <f t="shared" si="3"/>
        <v>10.4</v>
      </c>
      <c r="G195" s="33"/>
      <c r="H195" s="33">
        <v>10.4</v>
      </c>
      <c r="I195" s="33"/>
      <c r="J195" s="33"/>
      <c r="K195" s="33"/>
    </row>
    <row r="196" spans="2:11" ht="25.5">
      <c r="B196" s="36" t="s">
        <v>115</v>
      </c>
      <c r="C196" s="30" t="s">
        <v>113</v>
      </c>
      <c r="D196" s="30"/>
      <c r="E196" s="30"/>
      <c r="F196" s="33">
        <f t="shared" si="3"/>
        <v>89</v>
      </c>
      <c r="G196" s="33"/>
      <c r="H196" s="33">
        <f>H197</f>
        <v>89</v>
      </c>
      <c r="I196" s="33"/>
      <c r="J196" s="33"/>
      <c r="K196" s="33"/>
    </row>
    <row r="197" spans="2:11" ht="12.75">
      <c r="B197" s="36" t="s">
        <v>494</v>
      </c>
      <c r="C197" s="30" t="s">
        <v>113</v>
      </c>
      <c r="D197" s="30" t="s">
        <v>495</v>
      </c>
      <c r="E197" s="30"/>
      <c r="F197" s="33">
        <f t="shared" si="3"/>
        <v>89</v>
      </c>
      <c r="G197" s="33"/>
      <c r="H197" s="33">
        <f>H198</f>
        <v>89</v>
      </c>
      <c r="I197" s="33"/>
      <c r="J197" s="33"/>
      <c r="K197" s="33"/>
    </row>
    <row r="198" spans="2:11" ht="12.75">
      <c r="B198" s="36" t="s">
        <v>311</v>
      </c>
      <c r="C198" s="30" t="s">
        <v>113</v>
      </c>
      <c r="D198" s="30" t="s">
        <v>495</v>
      </c>
      <c r="E198" s="30" t="s">
        <v>369</v>
      </c>
      <c r="F198" s="33">
        <f t="shared" si="3"/>
        <v>89</v>
      </c>
      <c r="G198" s="33"/>
      <c r="H198" s="33">
        <v>89</v>
      </c>
      <c r="I198" s="33"/>
      <c r="J198" s="33"/>
      <c r="K198" s="33"/>
    </row>
    <row r="199" spans="2:11" ht="12.75">
      <c r="B199" s="36" t="s">
        <v>359</v>
      </c>
      <c r="C199" s="56" t="s">
        <v>644</v>
      </c>
      <c r="D199" s="19"/>
      <c r="E199" s="30"/>
      <c r="F199" s="33">
        <f t="shared" si="3"/>
        <v>80.5</v>
      </c>
      <c r="G199" s="33"/>
      <c r="H199" s="33">
        <f>H200</f>
        <v>80.5</v>
      </c>
      <c r="I199" s="33"/>
      <c r="J199" s="33"/>
      <c r="K199" s="33"/>
    </row>
    <row r="200" spans="2:11" ht="12.75">
      <c r="B200" s="36" t="s">
        <v>494</v>
      </c>
      <c r="C200" s="56" t="s">
        <v>644</v>
      </c>
      <c r="D200" s="19">
        <v>600</v>
      </c>
      <c r="E200" s="30"/>
      <c r="F200" s="33">
        <f t="shared" si="3"/>
        <v>80.5</v>
      </c>
      <c r="G200" s="33"/>
      <c r="H200" s="33">
        <f>H201</f>
        <v>80.5</v>
      </c>
      <c r="I200" s="33"/>
      <c r="J200" s="33"/>
      <c r="K200" s="33"/>
    </row>
    <row r="201" spans="2:11" ht="12.75">
      <c r="B201" s="36" t="s">
        <v>310</v>
      </c>
      <c r="C201" s="56" t="s">
        <v>644</v>
      </c>
      <c r="D201" s="19">
        <v>600</v>
      </c>
      <c r="E201" s="30" t="s">
        <v>368</v>
      </c>
      <c r="F201" s="33">
        <f t="shared" si="3"/>
        <v>80.5</v>
      </c>
      <c r="G201" s="33"/>
      <c r="H201" s="33">
        <v>80.5</v>
      </c>
      <c r="I201" s="33"/>
      <c r="J201" s="33"/>
      <c r="K201" s="33"/>
    </row>
    <row r="202" spans="2:11" ht="12.75">
      <c r="B202" s="36" t="s">
        <v>184</v>
      </c>
      <c r="C202" s="30" t="s">
        <v>185</v>
      </c>
      <c r="D202" s="30"/>
      <c r="E202" s="304"/>
      <c r="F202" s="33">
        <f t="shared" si="3"/>
        <v>99.9</v>
      </c>
      <c r="G202" s="33"/>
      <c r="H202" s="33">
        <f>H203</f>
        <v>99.9</v>
      </c>
      <c r="I202" s="33"/>
      <c r="J202" s="33"/>
      <c r="K202" s="33"/>
    </row>
    <row r="203" spans="2:11" ht="12.75">
      <c r="B203" s="36" t="s">
        <v>419</v>
      </c>
      <c r="C203" s="30" t="s">
        <v>185</v>
      </c>
      <c r="D203" s="30" t="s">
        <v>420</v>
      </c>
      <c r="E203" s="304"/>
      <c r="F203" s="33">
        <f t="shared" si="3"/>
        <v>99.9</v>
      </c>
      <c r="G203" s="33"/>
      <c r="H203" s="33">
        <f>H204</f>
        <v>99.9</v>
      </c>
      <c r="I203" s="33"/>
      <c r="J203" s="33"/>
      <c r="K203" s="33"/>
    </row>
    <row r="204" spans="2:11" ht="12.75">
      <c r="B204" s="36" t="s">
        <v>458</v>
      </c>
      <c r="C204" s="30" t="s">
        <v>185</v>
      </c>
      <c r="D204" s="30" t="s">
        <v>420</v>
      </c>
      <c r="E204" s="304" t="s">
        <v>457</v>
      </c>
      <c r="F204" s="33">
        <f t="shared" si="3"/>
        <v>99.9</v>
      </c>
      <c r="G204" s="33"/>
      <c r="H204" s="33">
        <v>99.9</v>
      </c>
      <c r="I204" s="33"/>
      <c r="J204" s="33"/>
      <c r="K204" s="33"/>
    </row>
    <row r="205" spans="2:11" ht="12.75">
      <c r="B205" s="36" t="s">
        <v>653</v>
      </c>
      <c r="C205" s="30" t="s">
        <v>652</v>
      </c>
      <c r="D205" s="30"/>
      <c r="E205" s="30"/>
      <c r="F205" s="33">
        <f t="shared" si="3"/>
        <v>31.8</v>
      </c>
      <c r="G205" s="33"/>
      <c r="H205" s="33">
        <f>H206</f>
        <v>31.8</v>
      </c>
      <c r="I205" s="33"/>
      <c r="J205" s="33"/>
      <c r="K205" s="33"/>
    </row>
    <row r="206" spans="2:11" ht="12.75">
      <c r="B206" s="36" t="s">
        <v>494</v>
      </c>
      <c r="C206" s="30" t="s">
        <v>652</v>
      </c>
      <c r="D206" s="30" t="s">
        <v>495</v>
      </c>
      <c r="E206" s="30"/>
      <c r="F206" s="33">
        <f t="shared" si="3"/>
        <v>31.8</v>
      </c>
      <c r="G206" s="33"/>
      <c r="H206" s="33">
        <f>H207</f>
        <v>31.8</v>
      </c>
      <c r="I206" s="33"/>
      <c r="J206" s="33"/>
      <c r="K206" s="33"/>
    </row>
    <row r="207" spans="2:11" ht="12.75">
      <c r="B207" s="36" t="s">
        <v>311</v>
      </c>
      <c r="C207" s="30" t="s">
        <v>652</v>
      </c>
      <c r="D207" s="30" t="s">
        <v>495</v>
      </c>
      <c r="E207" s="30" t="s">
        <v>369</v>
      </c>
      <c r="F207" s="33">
        <f t="shared" si="3"/>
        <v>31.8</v>
      </c>
      <c r="G207" s="33"/>
      <c r="H207" s="33">
        <v>31.8</v>
      </c>
      <c r="I207" s="33"/>
      <c r="J207" s="33"/>
      <c r="K207" s="33"/>
    </row>
    <row r="208" spans="2:11" ht="25.5">
      <c r="B208" s="306" t="s">
        <v>44</v>
      </c>
      <c r="C208" s="307" t="s">
        <v>45</v>
      </c>
      <c r="D208" s="307"/>
      <c r="E208" s="304"/>
      <c r="F208" s="33">
        <f>H208+I208+J208+G208+K208</f>
        <v>1042.5</v>
      </c>
      <c r="G208" s="33"/>
      <c r="H208" s="33"/>
      <c r="I208" s="33"/>
      <c r="J208" s="33"/>
      <c r="K208" s="33">
        <f>K209</f>
        <v>1042.5</v>
      </c>
    </row>
    <row r="209" spans="2:11" ht="12.75">
      <c r="B209" s="36" t="s">
        <v>424</v>
      </c>
      <c r="C209" s="273" t="s">
        <v>45</v>
      </c>
      <c r="D209" s="308">
        <v>800</v>
      </c>
      <c r="E209" s="30"/>
      <c r="F209" s="33">
        <f>H209+I209+J209+G209+K209</f>
        <v>1042.5</v>
      </c>
      <c r="G209" s="33"/>
      <c r="H209" s="33"/>
      <c r="I209" s="33"/>
      <c r="J209" s="33"/>
      <c r="K209" s="33">
        <f>K210</f>
        <v>1042.5</v>
      </c>
    </row>
    <row r="210" spans="2:11" ht="12.75">
      <c r="B210" s="36" t="s">
        <v>222</v>
      </c>
      <c r="C210" s="273" t="s">
        <v>45</v>
      </c>
      <c r="D210" s="308">
        <v>800</v>
      </c>
      <c r="E210" s="30" t="s">
        <v>221</v>
      </c>
      <c r="F210" s="33">
        <f>H210+I210+J210+G210+K210</f>
        <v>1042.5</v>
      </c>
      <c r="G210" s="33"/>
      <c r="H210" s="33"/>
      <c r="I210" s="33"/>
      <c r="J210" s="33"/>
      <c r="K210" s="33">
        <v>1042.5</v>
      </c>
    </row>
    <row r="211" spans="2:11" ht="12.75">
      <c r="B211" s="292" t="s">
        <v>224</v>
      </c>
      <c r="C211" s="30" t="s">
        <v>223</v>
      </c>
      <c r="D211" s="30"/>
      <c r="E211" s="30"/>
      <c r="F211" s="33">
        <f t="shared" si="3"/>
        <v>747.1</v>
      </c>
      <c r="G211" s="33"/>
      <c r="H211" s="33">
        <f>H212</f>
        <v>261.5</v>
      </c>
      <c r="I211" s="33">
        <f>I212</f>
        <v>485.6</v>
      </c>
      <c r="J211" s="33"/>
      <c r="K211" s="33"/>
    </row>
    <row r="212" spans="2:11" ht="12.75">
      <c r="B212" s="147" t="s">
        <v>424</v>
      </c>
      <c r="C212" s="30" t="s">
        <v>223</v>
      </c>
      <c r="D212" s="309">
        <v>800</v>
      </c>
      <c r="E212" s="30"/>
      <c r="F212" s="33">
        <f t="shared" si="3"/>
        <v>747.1</v>
      </c>
      <c r="G212" s="33"/>
      <c r="H212" s="33">
        <f>H213</f>
        <v>261.5</v>
      </c>
      <c r="I212" s="33">
        <f>I213</f>
        <v>485.6</v>
      </c>
      <c r="J212" s="33"/>
      <c r="K212" s="33"/>
    </row>
    <row r="213" spans="2:11" ht="12.75">
      <c r="B213" s="36" t="s">
        <v>222</v>
      </c>
      <c r="C213" s="30" t="s">
        <v>223</v>
      </c>
      <c r="D213" s="309">
        <v>800</v>
      </c>
      <c r="E213" s="30" t="s">
        <v>221</v>
      </c>
      <c r="F213" s="33">
        <f t="shared" si="3"/>
        <v>747.1</v>
      </c>
      <c r="G213" s="33"/>
      <c r="H213" s="33">
        <v>261.5</v>
      </c>
      <c r="I213" s="33">
        <v>485.6</v>
      </c>
      <c r="J213" s="33"/>
      <c r="K213" s="33"/>
    </row>
    <row r="214" spans="2:11" s="35" customFormat="1" ht="12.75">
      <c r="B214" s="49" t="s">
        <v>437</v>
      </c>
      <c r="C214" s="29" t="s">
        <v>438</v>
      </c>
      <c r="D214" s="29"/>
      <c r="E214" s="29"/>
      <c r="F214" s="31">
        <f t="shared" si="3"/>
        <v>29</v>
      </c>
      <c r="G214" s="31"/>
      <c r="H214" s="31">
        <f>H215</f>
        <v>19</v>
      </c>
      <c r="I214" s="31">
        <f>I215</f>
        <v>10</v>
      </c>
      <c r="J214" s="31"/>
      <c r="K214" s="31"/>
    </row>
    <row r="215" spans="2:11" ht="12.75">
      <c r="B215" s="36" t="s">
        <v>475</v>
      </c>
      <c r="C215" s="30" t="s">
        <v>476</v>
      </c>
      <c r="D215" s="30"/>
      <c r="E215" s="30"/>
      <c r="F215" s="33">
        <f t="shared" si="3"/>
        <v>29</v>
      </c>
      <c r="G215" s="33"/>
      <c r="H215" s="33">
        <f>H219</f>
        <v>19</v>
      </c>
      <c r="I215" s="33">
        <f>I216</f>
        <v>10</v>
      </c>
      <c r="J215" s="33"/>
      <c r="K215" s="33"/>
    </row>
    <row r="216" spans="2:11" s="35" customFormat="1" ht="25.5">
      <c r="B216" s="36" t="s">
        <v>362</v>
      </c>
      <c r="C216" s="30" t="s">
        <v>361</v>
      </c>
      <c r="D216" s="30"/>
      <c r="E216" s="30"/>
      <c r="F216" s="33">
        <f>H216+I216+J216+G216</f>
        <v>10</v>
      </c>
      <c r="G216" s="33"/>
      <c r="H216" s="33"/>
      <c r="I216" s="33">
        <f>I217</f>
        <v>10</v>
      </c>
      <c r="J216" s="31"/>
      <c r="K216" s="31"/>
    </row>
    <row r="217" spans="2:11" s="35" customFormat="1" ht="12.75">
      <c r="B217" s="36" t="s">
        <v>419</v>
      </c>
      <c r="C217" s="30" t="s">
        <v>361</v>
      </c>
      <c r="D217" s="30" t="s">
        <v>420</v>
      </c>
      <c r="E217" s="30"/>
      <c r="F217" s="33">
        <f>H217+I217+J217+G217</f>
        <v>10</v>
      </c>
      <c r="G217" s="33"/>
      <c r="H217" s="33"/>
      <c r="I217" s="33">
        <f>I218</f>
        <v>10</v>
      </c>
      <c r="J217" s="31"/>
      <c r="K217" s="31"/>
    </row>
    <row r="218" spans="2:11" s="35" customFormat="1" ht="12.75">
      <c r="B218" s="36" t="s">
        <v>306</v>
      </c>
      <c r="C218" s="30" t="s">
        <v>361</v>
      </c>
      <c r="D218" s="30" t="s">
        <v>420</v>
      </c>
      <c r="E218" s="30" t="s">
        <v>327</v>
      </c>
      <c r="F218" s="33">
        <f>H218+I218+J218+G218</f>
        <v>10</v>
      </c>
      <c r="G218" s="33"/>
      <c r="H218" s="33"/>
      <c r="I218" s="33">
        <v>10</v>
      </c>
      <c r="J218" s="31"/>
      <c r="K218" s="31"/>
    </row>
    <row r="219" spans="2:11" ht="25.5">
      <c r="B219" s="36" t="s">
        <v>477</v>
      </c>
      <c r="C219" s="30" t="s">
        <v>478</v>
      </c>
      <c r="D219" s="29"/>
      <c r="E219" s="30"/>
      <c r="F219" s="33">
        <f t="shared" si="3"/>
        <v>19</v>
      </c>
      <c r="G219" s="33"/>
      <c r="H219" s="33">
        <f>H220</f>
        <v>19</v>
      </c>
      <c r="I219" s="33"/>
      <c r="J219" s="33"/>
      <c r="K219" s="33"/>
    </row>
    <row r="220" spans="2:11" ht="12.75">
      <c r="B220" s="36" t="s">
        <v>419</v>
      </c>
      <c r="C220" s="30" t="s">
        <v>478</v>
      </c>
      <c r="D220" s="30" t="s">
        <v>420</v>
      </c>
      <c r="E220" s="30"/>
      <c r="F220" s="33">
        <f t="shared" si="3"/>
        <v>19</v>
      </c>
      <c r="G220" s="33"/>
      <c r="H220" s="33">
        <f>H221</f>
        <v>19</v>
      </c>
      <c r="I220" s="33"/>
      <c r="J220" s="33"/>
      <c r="K220" s="33"/>
    </row>
    <row r="221" spans="2:11" ht="12.75">
      <c r="B221" s="36" t="s">
        <v>306</v>
      </c>
      <c r="C221" s="30" t="s">
        <v>478</v>
      </c>
      <c r="D221" s="30" t="s">
        <v>420</v>
      </c>
      <c r="E221" s="30" t="s">
        <v>327</v>
      </c>
      <c r="F221" s="33">
        <f t="shared" si="3"/>
        <v>19</v>
      </c>
      <c r="G221" s="33"/>
      <c r="H221" s="33">
        <v>19</v>
      </c>
      <c r="I221" s="33"/>
      <c r="J221" s="33"/>
      <c r="K221" s="33"/>
    </row>
    <row r="222" spans="2:11" ht="12.75">
      <c r="B222" s="49" t="s">
        <v>479</v>
      </c>
      <c r="C222" s="310" t="s">
        <v>480</v>
      </c>
      <c r="D222" s="29"/>
      <c r="E222" s="29"/>
      <c r="F222" s="31">
        <f t="shared" si="3"/>
        <v>105.19999999999999</v>
      </c>
      <c r="G222" s="31"/>
      <c r="H222" s="31">
        <f>H223+H227+H234</f>
        <v>105.19999999999999</v>
      </c>
      <c r="I222" s="31"/>
      <c r="J222" s="31"/>
      <c r="K222" s="33"/>
    </row>
    <row r="223" spans="2:11" ht="25.5">
      <c r="B223" s="36" t="s">
        <v>481</v>
      </c>
      <c r="C223" s="45" t="s">
        <v>482</v>
      </c>
      <c r="D223" s="30"/>
      <c r="E223" s="30"/>
      <c r="F223" s="33">
        <f t="shared" si="3"/>
        <v>6.8</v>
      </c>
      <c r="G223" s="33"/>
      <c r="H223" s="33">
        <f>H224</f>
        <v>6.8</v>
      </c>
      <c r="I223" s="33"/>
      <c r="J223" s="33"/>
      <c r="K223" s="33"/>
    </row>
    <row r="224" spans="2:11" ht="25.5">
      <c r="B224" s="36" t="s">
        <v>483</v>
      </c>
      <c r="C224" s="45" t="s">
        <v>484</v>
      </c>
      <c r="D224" s="30"/>
      <c r="E224" s="30"/>
      <c r="F224" s="33">
        <f t="shared" si="3"/>
        <v>6.8</v>
      </c>
      <c r="G224" s="33"/>
      <c r="H224" s="33">
        <f>H225</f>
        <v>6.8</v>
      </c>
      <c r="I224" s="33"/>
      <c r="J224" s="33"/>
      <c r="K224" s="33"/>
    </row>
    <row r="225" spans="2:11" s="35" customFormat="1" ht="12.75">
      <c r="B225" s="36" t="s">
        <v>494</v>
      </c>
      <c r="C225" s="45" t="s">
        <v>484</v>
      </c>
      <c r="D225" s="30">
        <v>600</v>
      </c>
      <c r="E225" s="30"/>
      <c r="F225" s="33">
        <f t="shared" si="3"/>
        <v>6.8</v>
      </c>
      <c r="G225" s="33"/>
      <c r="H225" s="33">
        <f>H226</f>
        <v>6.8</v>
      </c>
      <c r="I225" s="31"/>
      <c r="J225" s="31"/>
      <c r="K225" s="31"/>
    </row>
    <row r="226" spans="2:11" s="35" customFormat="1" ht="12.75">
      <c r="B226" s="36" t="s">
        <v>311</v>
      </c>
      <c r="C226" s="45" t="s">
        <v>484</v>
      </c>
      <c r="D226" s="30">
        <v>600</v>
      </c>
      <c r="E226" s="30" t="s">
        <v>369</v>
      </c>
      <c r="F226" s="33">
        <f t="shared" si="3"/>
        <v>6.8</v>
      </c>
      <c r="G226" s="33"/>
      <c r="H226" s="33">
        <v>6.8</v>
      </c>
      <c r="I226" s="31"/>
      <c r="J226" s="31"/>
      <c r="K226" s="31"/>
    </row>
    <row r="227" spans="2:11" ht="12.75">
      <c r="B227" s="36" t="s">
        <v>505</v>
      </c>
      <c r="C227" s="45" t="s">
        <v>506</v>
      </c>
      <c r="D227" s="30"/>
      <c r="E227" s="30"/>
      <c r="F227" s="33">
        <f t="shared" si="3"/>
        <v>32.6</v>
      </c>
      <c r="G227" s="33"/>
      <c r="H227" s="33">
        <f>H228</f>
        <v>32.6</v>
      </c>
      <c r="I227" s="33"/>
      <c r="J227" s="33"/>
      <c r="K227" s="33"/>
    </row>
    <row r="228" spans="2:11" ht="12.75">
      <c r="B228" s="36" t="s">
        <v>507</v>
      </c>
      <c r="C228" s="45" t="s">
        <v>508</v>
      </c>
      <c r="D228" s="30"/>
      <c r="E228" s="30"/>
      <c r="F228" s="33">
        <f t="shared" si="3"/>
        <v>32.6</v>
      </c>
      <c r="G228" s="33"/>
      <c r="H228" s="33">
        <f>H231+H229</f>
        <v>32.6</v>
      </c>
      <c r="I228" s="33"/>
      <c r="J228" s="33"/>
      <c r="K228" s="33"/>
    </row>
    <row r="229" spans="2:11" ht="12.75">
      <c r="B229" s="36" t="s">
        <v>419</v>
      </c>
      <c r="C229" s="45" t="s">
        <v>508</v>
      </c>
      <c r="D229" s="30" t="s">
        <v>420</v>
      </c>
      <c r="E229" s="30"/>
      <c r="F229" s="33">
        <f t="shared" si="3"/>
        <v>2.6</v>
      </c>
      <c r="G229" s="33"/>
      <c r="H229" s="33">
        <f>H230</f>
        <v>2.6</v>
      </c>
      <c r="I229" s="33"/>
      <c r="J229" s="33"/>
      <c r="K229" s="33"/>
    </row>
    <row r="230" spans="2:11" ht="12.75">
      <c r="B230" s="36" t="s">
        <v>306</v>
      </c>
      <c r="C230" s="45" t="s">
        <v>508</v>
      </c>
      <c r="D230" s="30" t="s">
        <v>420</v>
      </c>
      <c r="E230" s="30" t="s">
        <v>327</v>
      </c>
      <c r="F230" s="33">
        <f t="shared" si="3"/>
        <v>2.6</v>
      </c>
      <c r="G230" s="33"/>
      <c r="H230" s="33">
        <v>2.6</v>
      </c>
      <c r="I230" s="33"/>
      <c r="J230" s="33"/>
      <c r="K230" s="33"/>
    </row>
    <row r="231" spans="2:11" ht="12.75">
      <c r="B231" s="36" t="s">
        <v>494</v>
      </c>
      <c r="C231" s="45" t="s">
        <v>508</v>
      </c>
      <c r="D231" s="30" t="s">
        <v>495</v>
      </c>
      <c r="E231" s="30"/>
      <c r="F231" s="33">
        <f t="shared" si="3"/>
        <v>30</v>
      </c>
      <c r="G231" s="33"/>
      <c r="H231" s="33">
        <f>H232+H233</f>
        <v>30</v>
      </c>
      <c r="I231" s="33"/>
      <c r="J231" s="33"/>
      <c r="K231" s="33"/>
    </row>
    <row r="232" spans="2:11" ht="12.75">
      <c r="B232" s="36" t="s">
        <v>310</v>
      </c>
      <c r="C232" s="45" t="s">
        <v>508</v>
      </c>
      <c r="D232" s="30">
        <v>600</v>
      </c>
      <c r="E232" s="30" t="s">
        <v>368</v>
      </c>
      <c r="F232" s="33">
        <f t="shared" si="3"/>
        <v>10</v>
      </c>
      <c r="G232" s="33"/>
      <c r="H232" s="33">
        <v>10</v>
      </c>
      <c r="I232" s="33"/>
      <c r="J232" s="33"/>
      <c r="K232" s="33"/>
    </row>
    <row r="233" spans="2:11" s="35" customFormat="1" ht="12.75">
      <c r="B233" s="36" t="s">
        <v>311</v>
      </c>
      <c r="C233" s="45" t="s">
        <v>508</v>
      </c>
      <c r="D233" s="30" t="s">
        <v>495</v>
      </c>
      <c r="E233" s="30" t="s">
        <v>369</v>
      </c>
      <c r="F233" s="33">
        <f t="shared" si="3"/>
        <v>20</v>
      </c>
      <c r="G233" s="33"/>
      <c r="H233" s="33">
        <v>20</v>
      </c>
      <c r="I233" s="31"/>
      <c r="J233" s="31"/>
      <c r="K233" s="31"/>
    </row>
    <row r="234" spans="2:11" s="35" customFormat="1" ht="12.75">
      <c r="B234" s="36" t="s">
        <v>513</v>
      </c>
      <c r="C234" s="45" t="s">
        <v>514</v>
      </c>
      <c r="D234" s="30"/>
      <c r="E234" s="30"/>
      <c r="F234" s="33">
        <f t="shared" si="3"/>
        <v>65.8</v>
      </c>
      <c r="G234" s="33"/>
      <c r="H234" s="33">
        <f>H235</f>
        <v>65.8</v>
      </c>
      <c r="I234" s="31"/>
      <c r="J234" s="31"/>
      <c r="K234" s="31"/>
    </row>
    <row r="235" spans="2:11" s="35" customFormat="1" ht="25.5">
      <c r="B235" s="36" t="s">
        <v>515</v>
      </c>
      <c r="C235" s="45" t="s">
        <v>516</v>
      </c>
      <c r="D235" s="30"/>
      <c r="E235" s="30"/>
      <c r="F235" s="33">
        <f t="shared" si="3"/>
        <v>65.8</v>
      </c>
      <c r="G235" s="33"/>
      <c r="H235" s="33">
        <f>H238+H236</f>
        <v>65.8</v>
      </c>
      <c r="I235" s="31"/>
      <c r="J235" s="31"/>
      <c r="K235" s="31"/>
    </row>
    <row r="236" spans="2:11" s="35" customFormat="1" ht="12.75">
      <c r="B236" s="36" t="s">
        <v>419</v>
      </c>
      <c r="C236" s="45" t="s">
        <v>516</v>
      </c>
      <c r="D236" s="30" t="s">
        <v>420</v>
      </c>
      <c r="E236" s="30"/>
      <c r="F236" s="33">
        <f t="shared" si="3"/>
        <v>1.8</v>
      </c>
      <c r="G236" s="33"/>
      <c r="H236" s="33">
        <f>H237</f>
        <v>1.8</v>
      </c>
      <c r="I236" s="31"/>
      <c r="J236" s="31"/>
      <c r="K236" s="31"/>
    </row>
    <row r="237" spans="2:11" s="35" customFormat="1" ht="12.75">
      <c r="B237" s="36" t="s">
        <v>306</v>
      </c>
      <c r="C237" s="45" t="s">
        <v>516</v>
      </c>
      <c r="D237" s="30" t="s">
        <v>420</v>
      </c>
      <c r="E237" s="30" t="s">
        <v>327</v>
      </c>
      <c r="F237" s="33">
        <f t="shared" si="3"/>
        <v>1.8</v>
      </c>
      <c r="G237" s="33"/>
      <c r="H237" s="33">
        <v>1.8</v>
      </c>
      <c r="I237" s="31"/>
      <c r="J237" s="31"/>
      <c r="K237" s="31"/>
    </row>
    <row r="238" spans="2:11" s="35" customFormat="1" ht="12.75">
      <c r="B238" s="36" t="s">
        <v>494</v>
      </c>
      <c r="C238" s="45" t="s">
        <v>516</v>
      </c>
      <c r="D238" s="30" t="s">
        <v>495</v>
      </c>
      <c r="E238" s="30"/>
      <c r="F238" s="33">
        <f t="shared" si="3"/>
        <v>64</v>
      </c>
      <c r="G238" s="33"/>
      <c r="H238" s="33">
        <f>H239</f>
        <v>64</v>
      </c>
      <c r="I238" s="31"/>
      <c r="J238" s="31"/>
      <c r="K238" s="31"/>
    </row>
    <row r="239" spans="2:11" s="35" customFormat="1" ht="12.75">
      <c r="B239" s="36" t="s">
        <v>311</v>
      </c>
      <c r="C239" s="45" t="s">
        <v>516</v>
      </c>
      <c r="D239" s="30" t="s">
        <v>495</v>
      </c>
      <c r="E239" s="30" t="s">
        <v>369</v>
      </c>
      <c r="F239" s="33">
        <f t="shared" si="3"/>
        <v>64</v>
      </c>
      <c r="G239" s="33"/>
      <c r="H239" s="33">
        <v>64</v>
      </c>
      <c r="I239" s="31"/>
      <c r="J239" s="31"/>
      <c r="K239" s="31"/>
    </row>
    <row r="240" spans="2:11" s="35" customFormat="1" ht="12.75">
      <c r="B240" s="49" t="s">
        <v>533</v>
      </c>
      <c r="C240" s="311" t="s">
        <v>534</v>
      </c>
      <c r="D240" s="29"/>
      <c r="E240" s="29"/>
      <c r="F240" s="31">
        <f t="shared" si="3"/>
        <v>7</v>
      </c>
      <c r="G240" s="31"/>
      <c r="H240" s="31">
        <f>H241+H245</f>
        <v>7</v>
      </c>
      <c r="I240" s="31"/>
      <c r="J240" s="31"/>
      <c r="K240" s="31"/>
    </row>
    <row r="241" spans="2:11" s="35" customFormat="1" ht="25.5">
      <c r="B241" s="36" t="s">
        <v>535</v>
      </c>
      <c r="C241" s="295" t="s">
        <v>536</v>
      </c>
      <c r="D241" s="30"/>
      <c r="E241" s="30"/>
      <c r="F241" s="33">
        <f t="shared" si="3"/>
        <v>1</v>
      </c>
      <c r="G241" s="33"/>
      <c r="H241" s="33">
        <f>H242</f>
        <v>1</v>
      </c>
      <c r="I241" s="33"/>
      <c r="J241" s="33"/>
      <c r="K241" s="31"/>
    </row>
    <row r="242" spans="2:11" s="35" customFormat="1" ht="25.5">
      <c r="B242" s="36" t="s">
        <v>537</v>
      </c>
      <c r="C242" s="295" t="s">
        <v>538</v>
      </c>
      <c r="D242" s="30"/>
      <c r="E242" s="30"/>
      <c r="F242" s="33">
        <f t="shared" si="3"/>
        <v>1</v>
      </c>
      <c r="G242" s="33"/>
      <c r="H242" s="33">
        <f>H243</f>
        <v>1</v>
      </c>
      <c r="I242" s="33"/>
      <c r="J242" s="33"/>
      <c r="K242" s="31"/>
    </row>
    <row r="243" spans="2:11" s="35" customFormat="1" ht="12.75">
      <c r="B243" s="36" t="s">
        <v>419</v>
      </c>
      <c r="C243" s="295" t="s">
        <v>538</v>
      </c>
      <c r="D243" s="30" t="s">
        <v>420</v>
      </c>
      <c r="E243" s="30"/>
      <c r="F243" s="33">
        <f t="shared" si="3"/>
        <v>1</v>
      </c>
      <c r="G243" s="33"/>
      <c r="H243" s="33">
        <f>H244</f>
        <v>1</v>
      </c>
      <c r="I243" s="33"/>
      <c r="J243" s="33"/>
      <c r="K243" s="31"/>
    </row>
    <row r="244" spans="2:11" s="35" customFormat="1" ht="12.75">
      <c r="B244" s="36" t="s">
        <v>35</v>
      </c>
      <c r="C244" s="295" t="s">
        <v>538</v>
      </c>
      <c r="D244" s="30" t="s">
        <v>420</v>
      </c>
      <c r="E244" s="30" t="s">
        <v>370</v>
      </c>
      <c r="F244" s="33">
        <f t="shared" si="3"/>
        <v>1</v>
      </c>
      <c r="G244" s="33"/>
      <c r="H244" s="33">
        <v>1</v>
      </c>
      <c r="I244" s="33"/>
      <c r="J244" s="33"/>
      <c r="K244" s="31"/>
    </row>
    <row r="245" spans="2:11" s="35" customFormat="1" ht="12.75">
      <c r="B245" s="36" t="s">
        <v>539</v>
      </c>
      <c r="C245" s="295" t="s">
        <v>540</v>
      </c>
      <c r="D245" s="30"/>
      <c r="E245" s="30"/>
      <c r="F245" s="33">
        <f t="shared" si="3"/>
        <v>6</v>
      </c>
      <c r="G245" s="33"/>
      <c r="H245" s="33">
        <f>H246</f>
        <v>6</v>
      </c>
      <c r="I245" s="33"/>
      <c r="J245" s="33"/>
      <c r="K245" s="31"/>
    </row>
    <row r="246" spans="2:11" s="35" customFormat="1" ht="25.5">
      <c r="B246" s="36" t="s">
        <v>555</v>
      </c>
      <c r="C246" s="295" t="s">
        <v>556</v>
      </c>
      <c r="D246" s="30"/>
      <c r="E246" s="30"/>
      <c r="F246" s="33">
        <f t="shared" si="3"/>
        <v>6</v>
      </c>
      <c r="G246" s="33"/>
      <c r="H246" s="33">
        <f>H247</f>
        <v>6</v>
      </c>
      <c r="I246" s="33"/>
      <c r="J246" s="33"/>
      <c r="K246" s="31"/>
    </row>
    <row r="247" spans="2:11" s="35" customFormat="1" ht="12.75">
      <c r="B247" s="36" t="s">
        <v>419</v>
      </c>
      <c r="C247" s="295" t="s">
        <v>556</v>
      </c>
      <c r="D247" s="30" t="s">
        <v>420</v>
      </c>
      <c r="E247" s="30"/>
      <c r="F247" s="33">
        <f t="shared" si="3"/>
        <v>6</v>
      </c>
      <c r="G247" s="33"/>
      <c r="H247" s="33">
        <f>H248</f>
        <v>6</v>
      </c>
      <c r="I247" s="33"/>
      <c r="J247" s="33"/>
      <c r="K247" s="31"/>
    </row>
    <row r="248" spans="2:11" s="35" customFormat="1" ht="12.75">
      <c r="B248" s="36" t="s">
        <v>35</v>
      </c>
      <c r="C248" s="295" t="s">
        <v>556</v>
      </c>
      <c r="D248" s="30" t="s">
        <v>420</v>
      </c>
      <c r="E248" s="30" t="s">
        <v>370</v>
      </c>
      <c r="F248" s="33">
        <f t="shared" si="3"/>
        <v>6</v>
      </c>
      <c r="G248" s="33"/>
      <c r="H248" s="33">
        <v>6</v>
      </c>
      <c r="I248" s="33"/>
      <c r="J248" s="33"/>
      <c r="K248" s="31"/>
    </row>
    <row r="249" spans="2:11" s="35" customFormat="1" ht="12.75">
      <c r="B249" s="49" t="s">
        <v>239</v>
      </c>
      <c r="C249" s="311" t="s">
        <v>557</v>
      </c>
      <c r="D249" s="29"/>
      <c r="E249" s="29"/>
      <c r="F249" s="31">
        <f t="shared" si="3"/>
        <v>6</v>
      </c>
      <c r="G249" s="31"/>
      <c r="H249" s="31">
        <f>H250</f>
        <v>6</v>
      </c>
      <c r="I249" s="31"/>
      <c r="J249" s="31"/>
      <c r="K249" s="31"/>
    </row>
    <row r="250" spans="2:11" s="35" customFormat="1" ht="25.5">
      <c r="B250" s="36" t="s">
        <v>567</v>
      </c>
      <c r="C250" s="295" t="s">
        <v>568</v>
      </c>
      <c r="D250" s="30"/>
      <c r="E250" s="30"/>
      <c r="F250" s="33">
        <f t="shared" si="3"/>
        <v>6</v>
      </c>
      <c r="G250" s="33"/>
      <c r="H250" s="33">
        <f>H251</f>
        <v>6</v>
      </c>
      <c r="I250" s="33"/>
      <c r="J250" s="33"/>
      <c r="K250" s="31"/>
    </row>
    <row r="251" spans="2:11" s="35" customFormat="1" ht="25.5">
      <c r="B251" s="36" t="s">
        <v>569</v>
      </c>
      <c r="C251" s="312" t="s">
        <v>570</v>
      </c>
      <c r="D251" s="30"/>
      <c r="E251" s="30"/>
      <c r="F251" s="33">
        <f t="shared" si="3"/>
        <v>6</v>
      </c>
      <c r="G251" s="33"/>
      <c r="H251" s="33">
        <f>H252</f>
        <v>6</v>
      </c>
      <c r="I251" s="33"/>
      <c r="J251" s="33"/>
      <c r="K251" s="31"/>
    </row>
    <row r="252" spans="2:11" s="35" customFormat="1" ht="12.75">
      <c r="B252" s="36" t="s">
        <v>419</v>
      </c>
      <c r="C252" s="312" t="s">
        <v>570</v>
      </c>
      <c r="D252" s="30" t="s">
        <v>420</v>
      </c>
      <c r="E252" s="30"/>
      <c r="F252" s="33">
        <f t="shared" si="3"/>
        <v>6</v>
      </c>
      <c r="G252" s="33"/>
      <c r="H252" s="33">
        <f>H253</f>
        <v>6</v>
      </c>
      <c r="I252" s="33"/>
      <c r="J252" s="33"/>
      <c r="K252" s="31"/>
    </row>
    <row r="253" spans="2:11" s="35" customFormat="1" ht="12.75">
      <c r="B253" s="36" t="s">
        <v>35</v>
      </c>
      <c r="C253" s="312" t="s">
        <v>570</v>
      </c>
      <c r="D253" s="30" t="s">
        <v>420</v>
      </c>
      <c r="E253" s="30" t="s">
        <v>370</v>
      </c>
      <c r="F253" s="33">
        <f t="shared" si="3"/>
        <v>6</v>
      </c>
      <c r="G253" s="33"/>
      <c r="H253" s="33">
        <v>6</v>
      </c>
      <c r="I253" s="33"/>
      <c r="J253" s="33"/>
      <c r="K253" s="31"/>
    </row>
    <row r="254" spans="2:11" ht="12.75">
      <c r="B254" s="49" t="s">
        <v>317</v>
      </c>
      <c r="C254" s="311" t="s">
        <v>240</v>
      </c>
      <c r="D254" s="29"/>
      <c r="E254" s="29"/>
      <c r="F254" s="31">
        <f>H254+I254+J254+G254</f>
        <v>1464.8000000000002</v>
      </c>
      <c r="G254" s="31"/>
      <c r="H254" s="31">
        <f>H261</f>
        <v>307.6</v>
      </c>
      <c r="I254" s="31">
        <f>I258</f>
        <v>753.2</v>
      </c>
      <c r="J254" s="31">
        <f>J255</f>
        <v>404</v>
      </c>
      <c r="K254" s="33"/>
    </row>
    <row r="255" spans="2:11" ht="25.5">
      <c r="B255" s="36" t="s">
        <v>279</v>
      </c>
      <c r="C255" s="56" t="s">
        <v>107</v>
      </c>
      <c r="D255" s="304"/>
      <c r="E255" s="30"/>
      <c r="F255" s="33">
        <f>H255+I255+J255+G255</f>
        <v>404</v>
      </c>
      <c r="G255" s="33"/>
      <c r="H255" s="33"/>
      <c r="I255" s="33"/>
      <c r="J255" s="33">
        <f>J256</f>
        <v>404</v>
      </c>
      <c r="K255" s="33"/>
    </row>
    <row r="256" spans="2:11" ht="12.75">
      <c r="B256" s="36" t="s">
        <v>532</v>
      </c>
      <c r="C256" s="56" t="s">
        <v>107</v>
      </c>
      <c r="D256" s="304" t="s">
        <v>599</v>
      </c>
      <c r="E256" s="30"/>
      <c r="F256" s="33">
        <f>H256+I256+J256+G256</f>
        <v>404</v>
      </c>
      <c r="G256" s="33"/>
      <c r="H256" s="33"/>
      <c r="I256" s="33"/>
      <c r="J256" s="33">
        <f>J257</f>
        <v>404</v>
      </c>
      <c r="K256" s="33"/>
    </row>
    <row r="257" spans="2:11" ht="12.75">
      <c r="B257" s="36" t="s">
        <v>319</v>
      </c>
      <c r="C257" s="56" t="s">
        <v>107</v>
      </c>
      <c r="D257" s="304" t="s">
        <v>599</v>
      </c>
      <c r="E257" s="30" t="s">
        <v>376</v>
      </c>
      <c r="F257" s="33">
        <f>H257+I257+J257+G257</f>
        <v>404</v>
      </c>
      <c r="G257" s="33"/>
      <c r="H257" s="33"/>
      <c r="I257" s="33"/>
      <c r="J257" s="33">
        <v>404</v>
      </c>
      <c r="K257" s="33"/>
    </row>
    <row r="258" spans="2:11" ht="25.5">
      <c r="B258" s="36" t="s">
        <v>280</v>
      </c>
      <c r="C258" s="56" t="s">
        <v>106</v>
      </c>
      <c r="D258" s="304"/>
      <c r="E258" s="30"/>
      <c r="F258" s="33">
        <f>H258+I258+J258+G258</f>
        <v>753.2</v>
      </c>
      <c r="G258" s="33"/>
      <c r="H258" s="33"/>
      <c r="I258" s="33">
        <f>I259</f>
        <v>753.2</v>
      </c>
      <c r="J258" s="33"/>
      <c r="K258" s="33"/>
    </row>
    <row r="259" spans="2:11" ht="12.75">
      <c r="B259" s="36" t="s">
        <v>532</v>
      </c>
      <c r="C259" s="56" t="s">
        <v>106</v>
      </c>
      <c r="D259" s="304" t="s">
        <v>599</v>
      </c>
      <c r="E259" s="30"/>
      <c r="F259" s="33">
        <f>H259+I259+J259+G259</f>
        <v>753.2</v>
      </c>
      <c r="G259" s="33"/>
      <c r="H259" s="33"/>
      <c r="I259" s="33">
        <f>I260</f>
        <v>753.2</v>
      </c>
      <c r="J259" s="33"/>
      <c r="K259" s="33"/>
    </row>
    <row r="260" spans="2:11" ht="12.75">
      <c r="B260" s="36" t="s">
        <v>319</v>
      </c>
      <c r="C260" s="56" t="s">
        <v>106</v>
      </c>
      <c r="D260" s="304" t="s">
        <v>599</v>
      </c>
      <c r="E260" s="30" t="s">
        <v>376</v>
      </c>
      <c r="F260" s="33">
        <f>H260+I260+J260+G260</f>
        <v>753.2</v>
      </c>
      <c r="G260" s="33"/>
      <c r="H260" s="33"/>
      <c r="I260" s="33">
        <v>753.2</v>
      </c>
      <c r="J260" s="33"/>
      <c r="K260" s="33"/>
    </row>
    <row r="261" spans="2:11" ht="25.5">
      <c r="B261" s="36" t="s">
        <v>281</v>
      </c>
      <c r="C261" s="295" t="s">
        <v>241</v>
      </c>
      <c r="D261" s="30"/>
      <c r="E261" s="30"/>
      <c r="F261" s="33">
        <f t="shared" si="3"/>
        <v>307.6</v>
      </c>
      <c r="G261" s="33"/>
      <c r="H261" s="33">
        <f>H262</f>
        <v>307.6</v>
      </c>
      <c r="I261" s="33"/>
      <c r="J261" s="33"/>
      <c r="K261" s="33"/>
    </row>
    <row r="262" spans="2:11" ht="12.75">
      <c r="B262" s="36" t="s">
        <v>532</v>
      </c>
      <c r="C262" s="295" t="s">
        <v>241</v>
      </c>
      <c r="D262" s="30" t="s">
        <v>599</v>
      </c>
      <c r="E262" s="30"/>
      <c r="F262" s="33">
        <f t="shared" si="3"/>
        <v>307.6</v>
      </c>
      <c r="G262" s="33"/>
      <c r="H262" s="33">
        <f>H263</f>
        <v>307.6</v>
      </c>
      <c r="I262" s="33"/>
      <c r="J262" s="33"/>
      <c r="K262" s="33"/>
    </row>
    <row r="263" spans="2:11" ht="12.75">
      <c r="B263" s="36" t="s">
        <v>319</v>
      </c>
      <c r="C263" s="295" t="s">
        <v>241</v>
      </c>
      <c r="D263" s="30" t="s">
        <v>599</v>
      </c>
      <c r="E263" s="30" t="s">
        <v>376</v>
      </c>
      <c r="F263" s="33">
        <f t="shared" si="3"/>
        <v>307.6</v>
      </c>
      <c r="G263" s="33"/>
      <c r="H263" s="33">
        <v>307.6</v>
      </c>
      <c r="I263" s="33"/>
      <c r="J263" s="33"/>
      <c r="K263" s="33"/>
    </row>
    <row r="264" spans="2:11" s="35" customFormat="1" ht="12.75">
      <c r="B264" s="49" t="s">
        <v>571</v>
      </c>
      <c r="C264" s="311" t="s">
        <v>572</v>
      </c>
      <c r="D264" s="313"/>
      <c r="E264" s="29"/>
      <c r="F264" s="31">
        <f t="shared" si="3"/>
        <v>56.5</v>
      </c>
      <c r="G264" s="31"/>
      <c r="H264" s="31">
        <f>H265</f>
        <v>56.5</v>
      </c>
      <c r="I264" s="31"/>
      <c r="J264" s="31"/>
      <c r="K264" s="31"/>
    </row>
    <row r="265" spans="2:11" s="35" customFormat="1" ht="12.75">
      <c r="B265" s="36" t="s">
        <v>573</v>
      </c>
      <c r="C265" s="295" t="s">
        <v>574</v>
      </c>
      <c r="D265" s="314"/>
      <c r="E265" s="30"/>
      <c r="F265" s="33">
        <f t="shared" si="3"/>
        <v>56.5</v>
      </c>
      <c r="G265" s="33"/>
      <c r="H265" s="33">
        <f>H266</f>
        <v>56.5</v>
      </c>
      <c r="I265" s="33"/>
      <c r="J265" s="33"/>
      <c r="K265" s="31"/>
    </row>
    <row r="266" spans="2:11" s="35" customFormat="1" ht="12.75">
      <c r="B266" s="36" t="s">
        <v>419</v>
      </c>
      <c r="C266" s="295" t="s">
        <v>574</v>
      </c>
      <c r="D266" s="30" t="s">
        <v>420</v>
      </c>
      <c r="E266" s="30"/>
      <c r="F266" s="33">
        <f t="shared" si="3"/>
        <v>56.5</v>
      </c>
      <c r="G266" s="33"/>
      <c r="H266" s="33">
        <f>H267</f>
        <v>56.5</v>
      </c>
      <c r="I266" s="33"/>
      <c r="J266" s="33"/>
      <c r="K266" s="31"/>
    </row>
    <row r="267" spans="2:11" s="35" customFormat="1" ht="12.75">
      <c r="B267" s="36" t="s">
        <v>35</v>
      </c>
      <c r="C267" s="295" t="s">
        <v>574</v>
      </c>
      <c r="D267" s="30" t="s">
        <v>420</v>
      </c>
      <c r="E267" s="30" t="s">
        <v>370</v>
      </c>
      <c r="F267" s="33">
        <f t="shared" si="3"/>
        <v>56.5</v>
      </c>
      <c r="G267" s="33"/>
      <c r="H267" s="33">
        <v>56.5</v>
      </c>
      <c r="I267" s="33"/>
      <c r="J267" s="33"/>
      <c r="K267" s="31"/>
    </row>
    <row r="268" spans="2:11" ht="12.75">
      <c r="B268" s="49" t="s">
        <v>609</v>
      </c>
      <c r="C268" s="29" t="s">
        <v>610</v>
      </c>
      <c r="D268" s="29"/>
      <c r="E268" s="29"/>
      <c r="F268" s="31">
        <f aca="true" t="shared" si="4" ref="F268:F317">H268+I268+J268+G268</f>
        <v>49.7</v>
      </c>
      <c r="G268" s="31"/>
      <c r="H268" s="31">
        <f>H269</f>
        <v>49.7</v>
      </c>
      <c r="I268" s="31"/>
      <c r="J268" s="31"/>
      <c r="K268" s="33"/>
    </row>
    <row r="269" spans="2:11" ht="12.75">
      <c r="B269" s="147" t="s">
        <v>611</v>
      </c>
      <c r="C269" s="30" t="s">
        <v>612</v>
      </c>
      <c r="D269" s="30"/>
      <c r="E269" s="30"/>
      <c r="F269" s="33">
        <f t="shared" si="4"/>
        <v>49.7</v>
      </c>
      <c r="G269" s="33"/>
      <c r="H269" s="33">
        <f>H270</f>
        <v>49.7</v>
      </c>
      <c r="I269" s="33"/>
      <c r="J269" s="33"/>
      <c r="K269" s="33"/>
    </row>
    <row r="270" spans="2:11" ht="12.75">
      <c r="B270" s="36" t="s">
        <v>419</v>
      </c>
      <c r="C270" s="30" t="s">
        <v>612</v>
      </c>
      <c r="D270" s="30" t="s">
        <v>420</v>
      </c>
      <c r="E270" s="30"/>
      <c r="F270" s="33">
        <f t="shared" si="4"/>
        <v>49.7</v>
      </c>
      <c r="G270" s="33"/>
      <c r="H270" s="33">
        <f>H271</f>
        <v>49.7</v>
      </c>
      <c r="I270" s="33"/>
      <c r="J270" s="33"/>
      <c r="K270" s="33"/>
    </row>
    <row r="271" spans="2:11" ht="12.75">
      <c r="B271" s="36" t="s">
        <v>283</v>
      </c>
      <c r="C271" s="30" t="s">
        <v>612</v>
      </c>
      <c r="D271" s="30" t="s">
        <v>420</v>
      </c>
      <c r="E271" s="30" t="s">
        <v>282</v>
      </c>
      <c r="F271" s="33">
        <f t="shared" si="4"/>
        <v>49.7</v>
      </c>
      <c r="G271" s="33"/>
      <c r="H271" s="33">
        <v>49.7</v>
      </c>
      <c r="I271" s="33"/>
      <c r="J271" s="33"/>
      <c r="K271" s="33"/>
    </row>
    <row r="272" spans="2:11" s="35" customFormat="1" ht="12.75">
      <c r="B272" s="49" t="s">
        <v>575</v>
      </c>
      <c r="C272" s="315" t="s">
        <v>576</v>
      </c>
      <c r="D272" s="29"/>
      <c r="E272" s="29"/>
      <c r="F272" s="31">
        <f t="shared" si="4"/>
        <v>1</v>
      </c>
      <c r="G272" s="31"/>
      <c r="H272" s="31">
        <f>H273</f>
        <v>1</v>
      </c>
      <c r="I272" s="31"/>
      <c r="J272" s="31"/>
      <c r="K272" s="31"/>
    </row>
    <row r="273" spans="2:11" s="35" customFormat="1" ht="12.75">
      <c r="B273" s="36" t="s">
        <v>577</v>
      </c>
      <c r="C273" s="297" t="s">
        <v>578</v>
      </c>
      <c r="D273" s="30"/>
      <c r="E273" s="30"/>
      <c r="F273" s="33">
        <f t="shared" si="4"/>
        <v>1</v>
      </c>
      <c r="G273" s="33"/>
      <c r="H273" s="33">
        <f>H274</f>
        <v>1</v>
      </c>
      <c r="I273" s="31"/>
      <c r="J273" s="31"/>
      <c r="K273" s="31"/>
    </row>
    <row r="274" spans="2:11" s="35" customFormat="1" ht="12.75">
      <c r="B274" s="36" t="s">
        <v>419</v>
      </c>
      <c r="C274" s="297" t="s">
        <v>578</v>
      </c>
      <c r="D274" s="30" t="s">
        <v>420</v>
      </c>
      <c r="E274" s="30"/>
      <c r="F274" s="33">
        <f t="shared" si="4"/>
        <v>1</v>
      </c>
      <c r="G274" s="33"/>
      <c r="H274" s="33">
        <f>H275</f>
        <v>1</v>
      </c>
      <c r="I274" s="31"/>
      <c r="J274" s="31"/>
      <c r="K274" s="31"/>
    </row>
    <row r="275" spans="2:11" s="35" customFormat="1" ht="12.75">
      <c r="B275" s="36" t="s">
        <v>35</v>
      </c>
      <c r="C275" s="297" t="s">
        <v>578</v>
      </c>
      <c r="D275" s="30" t="s">
        <v>420</v>
      </c>
      <c r="E275" s="30" t="s">
        <v>370</v>
      </c>
      <c r="F275" s="33">
        <f t="shared" si="4"/>
        <v>1</v>
      </c>
      <c r="G275" s="33"/>
      <c r="H275" s="33">
        <v>1</v>
      </c>
      <c r="I275" s="31"/>
      <c r="J275" s="31"/>
      <c r="K275" s="31"/>
    </row>
    <row r="276" spans="2:11" s="35" customFormat="1" ht="12.75">
      <c r="B276" s="49" t="s">
        <v>523</v>
      </c>
      <c r="C276" s="29" t="s">
        <v>492</v>
      </c>
      <c r="D276" s="29"/>
      <c r="E276" s="29"/>
      <c r="F276" s="31">
        <f t="shared" si="4"/>
        <v>18</v>
      </c>
      <c r="G276" s="31"/>
      <c r="H276" s="31">
        <f>H277</f>
        <v>18</v>
      </c>
      <c r="I276" s="31"/>
      <c r="J276" s="31"/>
      <c r="K276" s="31"/>
    </row>
    <row r="277" spans="2:11" ht="12.75">
      <c r="B277" s="36" t="s">
        <v>524</v>
      </c>
      <c r="C277" s="30" t="s">
        <v>493</v>
      </c>
      <c r="D277" s="30"/>
      <c r="E277" s="30"/>
      <c r="F277" s="33">
        <f t="shared" si="4"/>
        <v>18</v>
      </c>
      <c r="G277" s="33"/>
      <c r="H277" s="33">
        <f>H278</f>
        <v>18</v>
      </c>
      <c r="I277" s="33"/>
      <c r="J277" s="33"/>
      <c r="K277" s="33"/>
    </row>
    <row r="278" spans="2:11" ht="12.75">
      <c r="B278" s="36" t="s">
        <v>494</v>
      </c>
      <c r="C278" s="30" t="s">
        <v>493</v>
      </c>
      <c r="D278" s="30" t="s">
        <v>495</v>
      </c>
      <c r="E278" s="30"/>
      <c r="F278" s="33">
        <f t="shared" si="4"/>
        <v>18</v>
      </c>
      <c r="G278" s="33"/>
      <c r="H278" s="33">
        <f>H279</f>
        <v>18</v>
      </c>
      <c r="I278" s="33"/>
      <c r="J278" s="33"/>
      <c r="K278" s="33"/>
    </row>
    <row r="279" spans="2:11" ht="12.75">
      <c r="B279" s="36" t="s">
        <v>329</v>
      </c>
      <c r="C279" s="30" t="s">
        <v>493</v>
      </c>
      <c r="D279" s="30" t="s">
        <v>495</v>
      </c>
      <c r="E279" s="30" t="s">
        <v>328</v>
      </c>
      <c r="F279" s="33">
        <f t="shared" si="4"/>
        <v>18</v>
      </c>
      <c r="G279" s="33"/>
      <c r="H279" s="33">
        <v>18</v>
      </c>
      <c r="I279" s="33"/>
      <c r="J279" s="33"/>
      <c r="K279" s="33"/>
    </row>
    <row r="280" spans="2:11" s="35" customFormat="1" ht="12.75">
      <c r="B280" s="49" t="s">
        <v>581</v>
      </c>
      <c r="C280" s="311" t="s">
        <v>582</v>
      </c>
      <c r="D280" s="313"/>
      <c r="E280" s="29"/>
      <c r="F280" s="31">
        <f t="shared" si="4"/>
        <v>166.9</v>
      </c>
      <c r="G280" s="31"/>
      <c r="H280" s="31">
        <f>H281+H285+H295+H289</f>
        <v>166.9</v>
      </c>
      <c r="I280" s="31"/>
      <c r="J280" s="31"/>
      <c r="K280" s="31"/>
    </row>
    <row r="281" spans="2:11" s="35" customFormat="1" ht="12.75">
      <c r="B281" s="36" t="s">
        <v>583</v>
      </c>
      <c r="C281" s="295" t="s">
        <v>584</v>
      </c>
      <c r="D281" s="314"/>
      <c r="E281" s="30"/>
      <c r="F281" s="33">
        <f t="shared" si="4"/>
        <v>30.5</v>
      </c>
      <c r="G281" s="33"/>
      <c r="H281" s="33">
        <f>H282</f>
        <v>30.5</v>
      </c>
      <c r="I281" s="31"/>
      <c r="J281" s="31"/>
      <c r="K281" s="31"/>
    </row>
    <row r="282" spans="2:11" ht="25.5">
      <c r="B282" s="36" t="s">
        <v>585</v>
      </c>
      <c r="C282" s="295" t="s">
        <v>586</v>
      </c>
      <c r="D282" s="304"/>
      <c r="E282" s="30"/>
      <c r="F282" s="33">
        <f t="shared" si="4"/>
        <v>30.5</v>
      </c>
      <c r="G282" s="33"/>
      <c r="H282" s="33">
        <f>H283</f>
        <v>30.5</v>
      </c>
      <c r="I282" s="33"/>
      <c r="J282" s="33"/>
      <c r="K282" s="33"/>
    </row>
    <row r="283" spans="2:11" ht="12.75">
      <c r="B283" s="36" t="s">
        <v>419</v>
      </c>
      <c r="C283" s="295" t="s">
        <v>586</v>
      </c>
      <c r="D283" s="30" t="s">
        <v>420</v>
      </c>
      <c r="E283" s="30"/>
      <c r="F283" s="33">
        <f t="shared" si="4"/>
        <v>30.5</v>
      </c>
      <c r="G283" s="33"/>
      <c r="H283" s="33">
        <f>H284</f>
        <v>30.5</v>
      </c>
      <c r="I283" s="33"/>
      <c r="J283" s="33"/>
      <c r="K283" s="33"/>
    </row>
    <row r="284" spans="2:11" ht="12.75">
      <c r="B284" s="36" t="s">
        <v>35</v>
      </c>
      <c r="C284" s="295" t="s">
        <v>586</v>
      </c>
      <c r="D284" s="30" t="s">
        <v>420</v>
      </c>
      <c r="E284" s="30" t="s">
        <v>370</v>
      </c>
      <c r="F284" s="33">
        <f t="shared" si="4"/>
        <v>30.5</v>
      </c>
      <c r="G284" s="33"/>
      <c r="H284" s="33">
        <v>30.5</v>
      </c>
      <c r="I284" s="33"/>
      <c r="J284" s="33"/>
      <c r="K284" s="33"/>
    </row>
    <row r="285" spans="2:11" ht="12.75">
      <c r="B285" s="36" t="s">
        <v>587</v>
      </c>
      <c r="C285" s="295" t="s">
        <v>588</v>
      </c>
      <c r="D285" s="30"/>
      <c r="E285" s="30"/>
      <c r="F285" s="33">
        <f t="shared" si="4"/>
        <v>15</v>
      </c>
      <c r="G285" s="33"/>
      <c r="H285" s="33">
        <f>H286</f>
        <v>15</v>
      </c>
      <c r="I285" s="33"/>
      <c r="J285" s="33"/>
      <c r="K285" s="33"/>
    </row>
    <row r="286" spans="2:11" ht="12.75">
      <c r="B286" s="36" t="s">
        <v>589</v>
      </c>
      <c r="C286" s="295" t="s">
        <v>590</v>
      </c>
      <c r="D286" s="30"/>
      <c r="E286" s="30"/>
      <c r="F286" s="33">
        <f t="shared" si="4"/>
        <v>15</v>
      </c>
      <c r="G286" s="33"/>
      <c r="H286" s="33">
        <f>H287</f>
        <v>15</v>
      </c>
      <c r="I286" s="33"/>
      <c r="J286" s="33"/>
      <c r="K286" s="33"/>
    </row>
    <row r="287" spans="2:11" ht="12.75">
      <c r="B287" s="36" t="s">
        <v>419</v>
      </c>
      <c r="C287" s="295" t="s">
        <v>590</v>
      </c>
      <c r="D287" s="30" t="s">
        <v>420</v>
      </c>
      <c r="E287" s="30"/>
      <c r="F287" s="33">
        <f t="shared" si="4"/>
        <v>15</v>
      </c>
      <c r="G287" s="33"/>
      <c r="H287" s="33">
        <f>H288</f>
        <v>15</v>
      </c>
      <c r="I287" s="33"/>
      <c r="J287" s="33"/>
      <c r="K287" s="33"/>
    </row>
    <row r="288" spans="2:11" ht="12.75">
      <c r="B288" s="36" t="s">
        <v>35</v>
      </c>
      <c r="C288" s="295" t="s">
        <v>590</v>
      </c>
      <c r="D288" s="30" t="s">
        <v>420</v>
      </c>
      <c r="E288" s="30" t="s">
        <v>370</v>
      </c>
      <c r="F288" s="33">
        <f t="shared" si="4"/>
        <v>15</v>
      </c>
      <c r="G288" s="33"/>
      <c r="H288" s="33">
        <v>15</v>
      </c>
      <c r="I288" s="33"/>
      <c r="J288" s="33"/>
      <c r="K288" s="33"/>
    </row>
    <row r="289" spans="2:11" ht="12.75">
      <c r="B289" s="36" t="s">
        <v>315</v>
      </c>
      <c r="C289" s="295" t="s">
        <v>601</v>
      </c>
      <c r="D289" s="30"/>
      <c r="E289" s="30"/>
      <c r="F289" s="33">
        <f t="shared" si="4"/>
        <v>112.9</v>
      </c>
      <c r="G289" s="33"/>
      <c r="H289" s="33">
        <f>H290</f>
        <v>112.9</v>
      </c>
      <c r="I289" s="33"/>
      <c r="J289" s="33"/>
      <c r="K289" s="33"/>
    </row>
    <row r="290" spans="2:11" ht="12.75">
      <c r="B290" s="36" t="s">
        <v>316</v>
      </c>
      <c r="C290" s="295" t="s">
        <v>602</v>
      </c>
      <c r="D290" s="30"/>
      <c r="E290" s="30"/>
      <c r="F290" s="33">
        <f t="shared" si="4"/>
        <v>112.9</v>
      </c>
      <c r="G290" s="33"/>
      <c r="H290" s="33">
        <f>H291+H293</f>
        <v>112.9</v>
      </c>
      <c r="I290" s="33"/>
      <c r="J290" s="33"/>
      <c r="K290" s="33"/>
    </row>
    <row r="291" spans="2:11" ht="12.75">
      <c r="B291" s="36" t="s">
        <v>419</v>
      </c>
      <c r="C291" s="295" t="s">
        <v>602</v>
      </c>
      <c r="D291" s="30" t="s">
        <v>420</v>
      </c>
      <c r="E291" s="30"/>
      <c r="F291" s="33">
        <f t="shared" si="4"/>
        <v>69.9</v>
      </c>
      <c r="G291" s="33"/>
      <c r="H291" s="33">
        <f>H292</f>
        <v>69.9</v>
      </c>
      <c r="I291" s="33"/>
      <c r="J291" s="33"/>
      <c r="K291" s="33"/>
    </row>
    <row r="292" spans="2:11" ht="12.75">
      <c r="B292" s="36" t="s">
        <v>319</v>
      </c>
      <c r="C292" s="295" t="s">
        <v>602</v>
      </c>
      <c r="D292" s="30" t="s">
        <v>420</v>
      </c>
      <c r="E292" s="30" t="s">
        <v>376</v>
      </c>
      <c r="F292" s="33">
        <f t="shared" si="4"/>
        <v>69.9</v>
      </c>
      <c r="G292" s="33"/>
      <c r="H292" s="33">
        <v>69.9</v>
      </c>
      <c r="I292" s="33"/>
      <c r="J292" s="33"/>
      <c r="K292" s="33"/>
    </row>
    <row r="293" spans="2:11" ht="12.75">
      <c r="B293" s="36" t="s">
        <v>532</v>
      </c>
      <c r="C293" s="295" t="s">
        <v>602</v>
      </c>
      <c r="D293" s="30" t="s">
        <v>599</v>
      </c>
      <c r="E293" s="30"/>
      <c r="F293" s="33">
        <f t="shared" si="4"/>
        <v>43</v>
      </c>
      <c r="G293" s="33"/>
      <c r="H293" s="33">
        <f>H294</f>
        <v>43</v>
      </c>
      <c r="I293" s="33"/>
      <c r="J293" s="33"/>
      <c r="K293" s="33"/>
    </row>
    <row r="294" spans="2:11" ht="12.75">
      <c r="B294" s="36" t="s">
        <v>319</v>
      </c>
      <c r="C294" s="295" t="s">
        <v>602</v>
      </c>
      <c r="D294" s="30" t="s">
        <v>599</v>
      </c>
      <c r="E294" s="30" t="s">
        <v>376</v>
      </c>
      <c r="F294" s="33">
        <f t="shared" si="4"/>
        <v>43</v>
      </c>
      <c r="G294" s="33"/>
      <c r="H294" s="33">
        <v>43</v>
      </c>
      <c r="I294" s="33"/>
      <c r="J294" s="33"/>
      <c r="K294" s="33"/>
    </row>
    <row r="295" spans="2:11" ht="12.75">
      <c r="B295" s="36" t="s">
        <v>591</v>
      </c>
      <c r="C295" s="295" t="s">
        <v>592</v>
      </c>
      <c r="D295" s="30"/>
      <c r="E295" s="30"/>
      <c r="F295" s="33">
        <f t="shared" si="4"/>
        <v>8.5</v>
      </c>
      <c r="G295" s="33"/>
      <c r="H295" s="33">
        <f>H296</f>
        <v>8.5</v>
      </c>
      <c r="I295" s="33"/>
      <c r="J295" s="33"/>
      <c r="K295" s="33"/>
    </row>
    <row r="296" spans="2:11" ht="12.75">
      <c r="B296" s="36" t="s">
        <v>593</v>
      </c>
      <c r="C296" s="295" t="s">
        <v>594</v>
      </c>
      <c r="D296" s="30"/>
      <c r="E296" s="30"/>
      <c r="F296" s="33">
        <f t="shared" si="4"/>
        <v>8.5</v>
      </c>
      <c r="G296" s="33"/>
      <c r="H296" s="33">
        <f>H297</f>
        <v>8.5</v>
      </c>
      <c r="I296" s="33"/>
      <c r="J296" s="33"/>
      <c r="K296" s="33"/>
    </row>
    <row r="297" spans="2:11" ht="12.75">
      <c r="B297" s="36" t="s">
        <v>419</v>
      </c>
      <c r="C297" s="295" t="s">
        <v>594</v>
      </c>
      <c r="D297" s="30" t="s">
        <v>420</v>
      </c>
      <c r="E297" s="30"/>
      <c r="F297" s="33">
        <f t="shared" si="4"/>
        <v>8.5</v>
      </c>
      <c r="G297" s="33"/>
      <c r="H297" s="33">
        <f>H298</f>
        <v>8.5</v>
      </c>
      <c r="I297" s="33"/>
      <c r="J297" s="33"/>
      <c r="K297" s="33"/>
    </row>
    <row r="298" spans="2:11" ht="12.75">
      <c r="B298" s="36" t="s">
        <v>35</v>
      </c>
      <c r="C298" s="295" t="s">
        <v>594</v>
      </c>
      <c r="D298" s="30" t="s">
        <v>420</v>
      </c>
      <c r="E298" s="30" t="s">
        <v>370</v>
      </c>
      <c r="F298" s="33">
        <f t="shared" si="4"/>
        <v>8.5</v>
      </c>
      <c r="G298" s="33"/>
      <c r="H298" s="33">
        <v>8.5</v>
      </c>
      <c r="I298" s="33"/>
      <c r="J298" s="33"/>
      <c r="K298" s="33"/>
    </row>
    <row r="299" spans="2:11" s="35" customFormat="1" ht="12.75">
      <c r="B299" s="49" t="s">
        <v>407</v>
      </c>
      <c r="C299" s="29" t="s">
        <v>579</v>
      </c>
      <c r="D299" s="29"/>
      <c r="E299" s="29"/>
      <c r="F299" s="31">
        <f t="shared" si="4"/>
        <v>1178.5</v>
      </c>
      <c r="G299" s="31"/>
      <c r="H299" s="31">
        <f>H303</f>
        <v>1110.3</v>
      </c>
      <c r="I299" s="31">
        <f>I300</f>
        <v>68.2</v>
      </c>
      <c r="J299" s="31"/>
      <c r="K299" s="31"/>
    </row>
    <row r="300" spans="2:11" s="35" customFormat="1" ht="12.75">
      <c r="B300" s="36" t="s">
        <v>360</v>
      </c>
      <c r="C300" s="30" t="s">
        <v>646</v>
      </c>
      <c r="D300" s="29"/>
      <c r="E300" s="29"/>
      <c r="F300" s="33">
        <f t="shared" si="4"/>
        <v>68.2</v>
      </c>
      <c r="G300" s="31"/>
      <c r="H300" s="31"/>
      <c r="I300" s="33">
        <f>I301</f>
        <v>68.2</v>
      </c>
      <c r="J300" s="31"/>
      <c r="K300" s="31"/>
    </row>
    <row r="301" spans="2:11" s="35" customFormat="1" ht="12.75">
      <c r="B301" s="36" t="s">
        <v>532</v>
      </c>
      <c r="C301" s="30" t="s">
        <v>646</v>
      </c>
      <c r="D301" s="30" t="s">
        <v>599</v>
      </c>
      <c r="E301" s="29"/>
      <c r="F301" s="33">
        <f t="shared" si="4"/>
        <v>68.2</v>
      </c>
      <c r="G301" s="31"/>
      <c r="H301" s="31"/>
      <c r="I301" s="33">
        <f>I302</f>
        <v>68.2</v>
      </c>
      <c r="J301" s="31"/>
      <c r="K301" s="31"/>
    </row>
    <row r="302" spans="2:11" s="35" customFormat="1" ht="12.75">
      <c r="B302" s="36" t="s">
        <v>35</v>
      </c>
      <c r="C302" s="30" t="s">
        <v>646</v>
      </c>
      <c r="D302" s="30" t="s">
        <v>599</v>
      </c>
      <c r="E302" s="30" t="s">
        <v>370</v>
      </c>
      <c r="F302" s="33">
        <f t="shared" si="4"/>
        <v>68.2</v>
      </c>
      <c r="G302" s="33"/>
      <c r="H302" s="33"/>
      <c r="I302" s="33">
        <v>68.2</v>
      </c>
      <c r="J302" s="33"/>
      <c r="K302" s="33"/>
    </row>
    <row r="303" spans="2:11" s="35" customFormat="1" ht="12.75">
      <c r="B303" s="36" t="s">
        <v>406</v>
      </c>
      <c r="C303" s="30" t="s">
        <v>580</v>
      </c>
      <c r="D303" s="29"/>
      <c r="E303" s="30"/>
      <c r="F303" s="33">
        <f t="shared" si="4"/>
        <v>1110.3</v>
      </c>
      <c r="G303" s="33"/>
      <c r="H303" s="33">
        <f>H304+H306+H308</f>
        <v>1110.3</v>
      </c>
      <c r="I303" s="33"/>
      <c r="J303" s="33"/>
      <c r="K303" s="31"/>
    </row>
    <row r="304" spans="2:11" s="35" customFormat="1" ht="12.75">
      <c r="B304" s="36" t="s">
        <v>419</v>
      </c>
      <c r="C304" s="30" t="s">
        <v>580</v>
      </c>
      <c r="D304" s="30" t="s">
        <v>420</v>
      </c>
      <c r="E304" s="30"/>
      <c r="F304" s="33">
        <f t="shared" si="4"/>
        <v>13.5</v>
      </c>
      <c r="G304" s="33"/>
      <c r="H304" s="33">
        <f>H305</f>
        <v>13.5</v>
      </c>
      <c r="I304" s="33"/>
      <c r="J304" s="33"/>
      <c r="K304" s="31"/>
    </row>
    <row r="305" spans="2:11" s="35" customFormat="1" ht="12.75">
      <c r="B305" s="36" t="s">
        <v>35</v>
      </c>
      <c r="C305" s="30" t="s">
        <v>580</v>
      </c>
      <c r="D305" s="30" t="s">
        <v>420</v>
      </c>
      <c r="E305" s="30" t="s">
        <v>370</v>
      </c>
      <c r="F305" s="33">
        <f t="shared" si="4"/>
        <v>13.5</v>
      </c>
      <c r="G305" s="33"/>
      <c r="H305" s="33">
        <v>13.5</v>
      </c>
      <c r="I305" s="33"/>
      <c r="J305" s="33"/>
      <c r="K305" s="31"/>
    </row>
    <row r="306" spans="2:11" s="35" customFormat="1" ht="12.75">
      <c r="B306" s="36" t="s">
        <v>532</v>
      </c>
      <c r="C306" s="30" t="s">
        <v>580</v>
      </c>
      <c r="D306" s="296">
        <v>300</v>
      </c>
      <c r="E306" s="30"/>
      <c r="F306" s="33">
        <f t="shared" si="4"/>
        <v>68.2</v>
      </c>
      <c r="G306" s="33"/>
      <c r="H306" s="33">
        <f>H307</f>
        <v>68.2</v>
      </c>
      <c r="I306" s="33"/>
      <c r="J306" s="33"/>
      <c r="K306" s="31"/>
    </row>
    <row r="307" spans="2:11" s="35" customFormat="1" ht="12.75">
      <c r="B307" s="36" t="s">
        <v>35</v>
      </c>
      <c r="C307" s="30" t="s">
        <v>580</v>
      </c>
      <c r="D307" s="296">
        <v>300</v>
      </c>
      <c r="E307" s="30" t="s">
        <v>370</v>
      </c>
      <c r="F307" s="33">
        <f t="shared" si="4"/>
        <v>68.2</v>
      </c>
      <c r="G307" s="33"/>
      <c r="H307" s="33">
        <v>68.2</v>
      </c>
      <c r="I307" s="33"/>
      <c r="J307" s="33"/>
      <c r="K307" s="31"/>
    </row>
    <row r="308" spans="2:11" s="35" customFormat="1" ht="12.75">
      <c r="B308" s="36" t="s">
        <v>494</v>
      </c>
      <c r="C308" s="30" t="s">
        <v>580</v>
      </c>
      <c r="D308" s="30" t="s">
        <v>495</v>
      </c>
      <c r="E308" s="30"/>
      <c r="F308" s="33">
        <f t="shared" si="4"/>
        <v>1028.6</v>
      </c>
      <c r="G308" s="33"/>
      <c r="H308" s="33">
        <f>H309</f>
        <v>1028.6</v>
      </c>
      <c r="I308" s="33"/>
      <c r="J308" s="33"/>
      <c r="K308" s="31"/>
    </row>
    <row r="309" spans="2:11" s="35" customFormat="1" ht="12.75">
      <c r="B309" s="36" t="s">
        <v>35</v>
      </c>
      <c r="C309" s="30" t="s">
        <v>580</v>
      </c>
      <c r="D309" s="30" t="s">
        <v>495</v>
      </c>
      <c r="E309" s="30" t="s">
        <v>370</v>
      </c>
      <c r="F309" s="33">
        <f t="shared" si="4"/>
        <v>1028.6</v>
      </c>
      <c r="G309" s="33"/>
      <c r="H309" s="33">
        <v>1028.6</v>
      </c>
      <c r="I309" s="33"/>
      <c r="J309" s="33"/>
      <c r="K309" s="31"/>
    </row>
    <row r="310" spans="2:11" s="35" customFormat="1" ht="12.75">
      <c r="B310" s="316" t="s">
        <v>527</v>
      </c>
      <c r="C310" s="29" t="s">
        <v>528</v>
      </c>
      <c r="D310" s="29"/>
      <c r="E310" s="29"/>
      <c r="F310" s="31">
        <f t="shared" si="4"/>
        <v>59.8</v>
      </c>
      <c r="G310" s="31"/>
      <c r="H310" s="31">
        <f>H311</f>
        <v>59.8</v>
      </c>
      <c r="I310" s="31"/>
      <c r="J310" s="31"/>
      <c r="K310" s="31"/>
    </row>
    <row r="311" spans="2:11" ht="12.75">
      <c r="B311" s="292" t="s">
        <v>526</v>
      </c>
      <c r="C311" s="130" t="s">
        <v>525</v>
      </c>
      <c r="D311" s="30"/>
      <c r="E311" s="30"/>
      <c r="F311" s="33">
        <f t="shared" si="4"/>
        <v>59.8</v>
      </c>
      <c r="G311" s="33"/>
      <c r="H311" s="33">
        <f>H312</f>
        <v>59.8</v>
      </c>
      <c r="I311" s="90"/>
      <c r="J311" s="33"/>
      <c r="K311" s="33"/>
    </row>
    <row r="312" spans="2:11" ht="12.75">
      <c r="B312" s="36" t="s">
        <v>494</v>
      </c>
      <c r="C312" s="130" t="s">
        <v>525</v>
      </c>
      <c r="D312" s="30" t="s">
        <v>495</v>
      </c>
      <c r="E312" s="30"/>
      <c r="F312" s="33">
        <f t="shared" si="4"/>
        <v>59.8</v>
      </c>
      <c r="G312" s="33"/>
      <c r="H312" s="33">
        <f>H313</f>
        <v>59.8</v>
      </c>
      <c r="I312" s="90"/>
      <c r="J312" s="33"/>
      <c r="K312" s="33"/>
    </row>
    <row r="313" spans="2:11" ht="12.75">
      <c r="B313" s="36" t="s">
        <v>35</v>
      </c>
      <c r="C313" s="130" t="s">
        <v>525</v>
      </c>
      <c r="D313" s="30" t="s">
        <v>495</v>
      </c>
      <c r="E313" s="30" t="s">
        <v>370</v>
      </c>
      <c r="F313" s="33">
        <f t="shared" si="4"/>
        <v>59.8</v>
      </c>
      <c r="G313" s="33"/>
      <c r="H313" s="33">
        <v>59.8</v>
      </c>
      <c r="I313" s="90"/>
      <c r="J313" s="33"/>
      <c r="K313" s="33"/>
    </row>
    <row r="314" spans="2:11" s="35" customFormat="1" ht="12.75">
      <c r="B314" s="316" t="s">
        <v>461</v>
      </c>
      <c r="C314" s="317" t="s">
        <v>460</v>
      </c>
      <c r="D314" s="318"/>
      <c r="E314" s="84"/>
      <c r="F314" s="31">
        <f t="shared" si="4"/>
        <v>11666.5</v>
      </c>
      <c r="G314" s="31"/>
      <c r="H314" s="31"/>
      <c r="I314" s="31">
        <f>I315</f>
        <v>11666.5</v>
      </c>
      <c r="J314" s="31"/>
      <c r="K314" s="31"/>
    </row>
    <row r="315" spans="2:11" ht="12.75">
      <c r="B315" s="32" t="s">
        <v>464</v>
      </c>
      <c r="C315" s="87" t="s">
        <v>450</v>
      </c>
      <c r="D315" s="319"/>
      <c r="E315" s="320"/>
      <c r="F315" s="33">
        <f t="shared" si="4"/>
        <v>11666.5</v>
      </c>
      <c r="G315" s="33"/>
      <c r="H315" s="33"/>
      <c r="I315" s="33">
        <f>I316</f>
        <v>11666.5</v>
      </c>
      <c r="J315" s="33"/>
      <c r="K315" s="33"/>
    </row>
    <row r="316" spans="2:11" ht="12.75">
      <c r="B316" s="321" t="s">
        <v>253</v>
      </c>
      <c r="C316" s="87" t="s">
        <v>450</v>
      </c>
      <c r="D316" s="319" t="s">
        <v>487</v>
      </c>
      <c r="E316" s="320"/>
      <c r="F316" s="33">
        <f t="shared" si="4"/>
        <v>11666.5</v>
      </c>
      <c r="G316" s="33"/>
      <c r="H316" s="33"/>
      <c r="I316" s="33">
        <f>I317</f>
        <v>11666.5</v>
      </c>
      <c r="J316" s="33"/>
      <c r="K316" s="33"/>
    </row>
    <row r="317" spans="2:11" ht="12.75">
      <c r="B317" s="32" t="s">
        <v>144</v>
      </c>
      <c r="C317" s="87" t="s">
        <v>450</v>
      </c>
      <c r="D317" s="87" t="s">
        <v>487</v>
      </c>
      <c r="E317" s="87" t="s">
        <v>143</v>
      </c>
      <c r="F317" s="33">
        <f t="shared" si="4"/>
        <v>11666.5</v>
      </c>
      <c r="G317" s="322"/>
      <c r="H317" s="322"/>
      <c r="I317" s="33">
        <v>11666.5</v>
      </c>
      <c r="J317" s="33"/>
      <c r="K317" s="33"/>
    </row>
    <row r="318" spans="2:11" ht="12.75">
      <c r="B318" s="147"/>
      <c r="C318" s="98"/>
      <c r="D318" s="143"/>
      <c r="E318" s="144"/>
      <c r="F318" s="146"/>
      <c r="G318" s="146"/>
      <c r="H318" s="146"/>
      <c r="I318" s="145"/>
      <c r="J318" s="145"/>
      <c r="K318" s="145"/>
    </row>
    <row r="319" spans="2:11" ht="12.75">
      <c r="B319" s="147"/>
      <c r="C319" s="98"/>
      <c r="D319" s="143"/>
      <c r="E319" s="144"/>
      <c r="F319" s="145"/>
      <c r="G319" s="145"/>
      <c r="H319" s="145"/>
      <c r="I319" s="145"/>
      <c r="J319" s="145"/>
      <c r="K319" s="145"/>
    </row>
    <row r="320" spans="2:11" ht="12.75">
      <c r="B320" s="147"/>
      <c r="C320" s="98"/>
      <c r="D320" s="143"/>
      <c r="E320" s="98"/>
      <c r="F320" s="145"/>
      <c r="G320" s="145"/>
      <c r="H320" s="145"/>
      <c r="I320" s="145"/>
      <c r="J320" s="145"/>
      <c r="K320" s="145"/>
    </row>
    <row r="321" spans="2:11" ht="12.75">
      <c r="B321" s="147"/>
      <c r="C321" s="144"/>
      <c r="D321" s="143"/>
      <c r="E321" s="144"/>
      <c r="F321" s="145"/>
      <c r="G321" s="145"/>
      <c r="H321" s="145"/>
      <c r="I321" s="145"/>
      <c r="J321" s="145"/>
      <c r="K321" s="145"/>
    </row>
    <row r="322" spans="2:11" ht="12.75">
      <c r="B322" s="147"/>
      <c r="F322" s="145"/>
      <c r="G322" s="145"/>
      <c r="H322" s="145"/>
      <c r="I322" s="145"/>
      <c r="J322" s="145"/>
      <c r="K322" s="145"/>
    </row>
    <row r="323" spans="2:11" ht="12.75">
      <c r="B323" s="147"/>
      <c r="F323" s="145"/>
      <c r="G323" s="145"/>
      <c r="H323" s="145"/>
      <c r="I323" s="145"/>
      <c r="J323" s="145"/>
      <c r="K323" s="145"/>
    </row>
    <row r="324" spans="2:11" ht="12.75">
      <c r="B324" s="147"/>
      <c r="F324" s="145"/>
      <c r="G324" s="145"/>
      <c r="H324" s="145"/>
      <c r="I324" s="145"/>
      <c r="J324" s="145"/>
      <c r="K324" s="145"/>
    </row>
    <row r="325" spans="2:11" ht="12.75">
      <c r="B325" s="147"/>
      <c r="F325" s="145"/>
      <c r="G325" s="145"/>
      <c r="H325" s="145"/>
      <c r="I325" s="145"/>
      <c r="J325" s="145"/>
      <c r="K325" s="145"/>
    </row>
    <row r="326" spans="2:11" ht="12.75">
      <c r="B326" s="147"/>
      <c r="F326" s="145"/>
      <c r="G326" s="145"/>
      <c r="H326" s="145"/>
      <c r="I326" s="145"/>
      <c r="J326" s="145"/>
      <c r="K326" s="145"/>
    </row>
    <row r="327" spans="2:11" ht="12.75">
      <c r="B327" s="147"/>
      <c r="F327" s="145"/>
      <c r="G327" s="145"/>
      <c r="H327" s="145"/>
      <c r="I327" s="145"/>
      <c r="J327" s="145"/>
      <c r="K327" s="145"/>
    </row>
    <row r="328" spans="2:11" ht="12.75">
      <c r="B328" s="147"/>
      <c r="F328" s="145"/>
      <c r="G328" s="145"/>
      <c r="H328" s="145"/>
      <c r="I328" s="145"/>
      <c r="J328" s="145"/>
      <c r="K328" s="145"/>
    </row>
    <row r="329" spans="2:11" ht="12.75">
      <c r="B329" s="147"/>
      <c r="F329" s="145"/>
      <c r="G329" s="145"/>
      <c r="H329" s="145"/>
      <c r="I329" s="145"/>
      <c r="J329" s="145"/>
      <c r="K329" s="145"/>
    </row>
    <row r="330" spans="2:11" ht="12.75">
      <c r="B330" s="147"/>
      <c r="F330" s="145"/>
      <c r="G330" s="145"/>
      <c r="H330" s="145"/>
      <c r="I330" s="145"/>
      <c r="J330" s="145"/>
      <c r="K330" s="145"/>
    </row>
    <row r="331" spans="2:11" ht="12.75">
      <c r="B331" s="147"/>
      <c r="F331" s="145"/>
      <c r="G331" s="145"/>
      <c r="H331" s="145"/>
      <c r="I331" s="145"/>
      <c r="J331" s="145"/>
      <c r="K331" s="145"/>
    </row>
    <row r="332" spans="2:11" ht="12.75">
      <c r="B332" s="147"/>
      <c r="F332" s="145"/>
      <c r="G332" s="145"/>
      <c r="H332" s="145"/>
      <c r="I332" s="145"/>
      <c r="J332" s="145"/>
      <c r="K332" s="145"/>
    </row>
    <row r="333" spans="2:11" ht="12.75">
      <c r="B333" s="147"/>
      <c r="F333" s="145"/>
      <c r="G333" s="145"/>
      <c r="H333" s="145"/>
      <c r="I333" s="145"/>
      <c r="J333" s="145"/>
      <c r="K333" s="145"/>
    </row>
    <row r="334" spans="2:11" ht="12.75">
      <c r="B334" s="147"/>
      <c r="F334" s="145"/>
      <c r="G334" s="145"/>
      <c r="H334" s="145"/>
      <c r="I334" s="145"/>
      <c r="J334" s="145"/>
      <c r="K334" s="145"/>
    </row>
    <row r="335" spans="2:11" ht="12.75">
      <c r="B335" s="147"/>
      <c r="F335" s="145"/>
      <c r="G335" s="145"/>
      <c r="H335" s="145"/>
      <c r="I335" s="145"/>
      <c r="J335" s="145"/>
      <c r="K335" s="145"/>
    </row>
    <row r="336" spans="2:11" ht="12.75">
      <c r="B336" s="147"/>
      <c r="F336" s="145"/>
      <c r="G336" s="145"/>
      <c r="H336" s="145"/>
      <c r="I336" s="145"/>
      <c r="J336" s="145"/>
      <c r="K336" s="145"/>
    </row>
    <row r="337" spans="2:11" ht="12.75">
      <c r="B337" s="147"/>
      <c r="F337" s="145"/>
      <c r="G337" s="145"/>
      <c r="H337" s="145"/>
      <c r="I337" s="145"/>
      <c r="J337" s="145"/>
      <c r="K337" s="145"/>
    </row>
    <row r="338" spans="2:11" ht="12.75">
      <c r="B338" s="147"/>
      <c r="F338" s="145"/>
      <c r="G338" s="145"/>
      <c r="H338" s="145"/>
      <c r="I338" s="145"/>
      <c r="J338" s="145"/>
      <c r="K338" s="145"/>
    </row>
    <row r="339" spans="2:11" ht="12.75">
      <c r="B339" s="147"/>
      <c r="F339" s="145"/>
      <c r="G339" s="145"/>
      <c r="H339" s="145"/>
      <c r="I339" s="145"/>
      <c r="J339" s="145"/>
      <c r="K339" s="145"/>
    </row>
    <row r="340" spans="2:11" ht="12.75">
      <c r="B340" s="147"/>
      <c r="F340" s="145"/>
      <c r="G340" s="145"/>
      <c r="H340" s="145"/>
      <c r="I340" s="145"/>
      <c r="J340" s="145"/>
      <c r="K340" s="145"/>
    </row>
    <row r="341" spans="2:11" ht="12.75">
      <c r="B341" s="147"/>
      <c r="F341" s="145"/>
      <c r="G341" s="145"/>
      <c r="H341" s="145"/>
      <c r="I341" s="145"/>
      <c r="J341" s="145"/>
      <c r="K341" s="145"/>
    </row>
    <row r="342" spans="2:11" ht="12.75">
      <c r="B342" s="147"/>
      <c r="F342" s="145"/>
      <c r="G342" s="145"/>
      <c r="H342" s="145"/>
      <c r="I342" s="145"/>
      <c r="J342" s="145"/>
      <c r="K342" s="145"/>
    </row>
    <row r="343" spans="2:11" ht="12.75">
      <c r="B343" s="147"/>
      <c r="F343" s="145"/>
      <c r="G343" s="145"/>
      <c r="H343" s="145"/>
      <c r="I343" s="145"/>
      <c r="J343" s="145"/>
      <c r="K343" s="145"/>
    </row>
    <row r="344" spans="2:11" ht="12.75">
      <c r="B344" s="147"/>
      <c r="F344" s="145"/>
      <c r="G344" s="145"/>
      <c r="H344" s="145"/>
      <c r="I344" s="145"/>
      <c r="J344" s="145"/>
      <c r="K344" s="145"/>
    </row>
    <row r="345" spans="2:11" ht="12.75">
      <c r="B345" s="147"/>
      <c r="F345" s="145"/>
      <c r="G345" s="145"/>
      <c r="H345" s="145"/>
      <c r="I345" s="145"/>
      <c r="J345" s="145"/>
      <c r="K345" s="145"/>
    </row>
    <row r="346" spans="2:11" ht="12.75">
      <c r="B346" s="147"/>
      <c r="F346" s="145"/>
      <c r="G346" s="145"/>
      <c r="H346" s="145"/>
      <c r="I346" s="145"/>
      <c r="J346" s="145"/>
      <c r="K346" s="145"/>
    </row>
    <row r="347" spans="2:11" ht="12.75">
      <c r="B347" s="147"/>
      <c r="F347" s="145"/>
      <c r="G347" s="145"/>
      <c r="H347" s="145"/>
      <c r="I347" s="145"/>
      <c r="J347" s="145"/>
      <c r="K347" s="145"/>
    </row>
    <row r="348" spans="2:11" ht="12.75">
      <c r="B348" s="147"/>
      <c r="F348" s="145"/>
      <c r="G348" s="145"/>
      <c r="H348" s="145"/>
      <c r="I348" s="145"/>
      <c r="J348" s="145"/>
      <c r="K348" s="145"/>
    </row>
    <row r="349" spans="2:11" ht="12.75">
      <c r="B349" s="147"/>
      <c r="F349" s="145"/>
      <c r="G349" s="145"/>
      <c r="H349" s="145"/>
      <c r="I349" s="145"/>
      <c r="J349" s="145"/>
      <c r="K349" s="145"/>
    </row>
    <row r="350" spans="2:11" ht="12.75">
      <c r="B350" s="147"/>
      <c r="F350" s="145"/>
      <c r="G350" s="145"/>
      <c r="H350" s="145"/>
      <c r="I350" s="145"/>
      <c r="J350" s="145"/>
      <c r="K350" s="145"/>
    </row>
    <row r="351" spans="2:11" ht="12.75">
      <c r="B351" s="147"/>
      <c r="F351" s="145"/>
      <c r="G351" s="145"/>
      <c r="H351" s="145"/>
      <c r="I351" s="145"/>
      <c r="J351" s="145"/>
      <c r="K351" s="145"/>
    </row>
    <row r="352" spans="2:11" ht="12.75">
      <c r="B352" s="147"/>
      <c r="F352" s="145"/>
      <c r="G352" s="145"/>
      <c r="H352" s="145"/>
      <c r="I352" s="145"/>
      <c r="J352" s="145"/>
      <c r="K352" s="145"/>
    </row>
    <row r="353" spans="2:11" ht="12.75">
      <c r="B353" s="147"/>
      <c r="F353" s="145"/>
      <c r="G353" s="145"/>
      <c r="H353" s="145"/>
      <c r="I353" s="145"/>
      <c r="J353" s="145"/>
      <c r="K353" s="145"/>
    </row>
    <row r="354" spans="2:11" ht="12.75">
      <c r="B354" s="147"/>
      <c r="F354" s="145"/>
      <c r="G354" s="145"/>
      <c r="H354" s="145"/>
      <c r="I354" s="145"/>
      <c r="J354" s="145"/>
      <c r="K354" s="145"/>
    </row>
    <row r="355" spans="2:11" ht="12.75">
      <c r="B355" s="147"/>
      <c r="F355" s="145"/>
      <c r="G355" s="145"/>
      <c r="H355" s="145"/>
      <c r="I355" s="145"/>
      <c r="J355" s="145"/>
      <c r="K355" s="145"/>
    </row>
    <row r="356" spans="2:11" ht="12.75">
      <c r="B356" s="147"/>
      <c r="F356" s="145"/>
      <c r="G356" s="145"/>
      <c r="H356" s="145"/>
      <c r="I356" s="145"/>
      <c r="J356" s="145"/>
      <c r="K356" s="145"/>
    </row>
    <row r="357" spans="2:11" ht="12.75">
      <c r="B357" s="147"/>
      <c r="F357" s="145"/>
      <c r="G357" s="145"/>
      <c r="H357" s="145"/>
      <c r="I357" s="145"/>
      <c r="J357" s="145"/>
      <c r="K357" s="145"/>
    </row>
    <row r="358" spans="2:11" ht="12.75">
      <c r="B358" s="147"/>
      <c r="F358" s="145"/>
      <c r="G358" s="145"/>
      <c r="H358" s="145"/>
      <c r="I358" s="145"/>
      <c r="J358" s="145"/>
      <c r="K358" s="145"/>
    </row>
    <row r="359" spans="2:11" ht="12.75">
      <c r="B359" s="147"/>
      <c r="F359" s="145"/>
      <c r="G359" s="145"/>
      <c r="H359" s="145"/>
      <c r="I359" s="145"/>
      <c r="J359" s="145"/>
      <c r="K359" s="145"/>
    </row>
    <row r="360" spans="2:11" ht="12.75">
      <c r="B360" s="147"/>
      <c r="F360" s="145"/>
      <c r="G360" s="145"/>
      <c r="H360" s="145"/>
      <c r="I360" s="145"/>
      <c r="J360" s="145"/>
      <c r="K360" s="145"/>
    </row>
    <row r="361" spans="2:11" ht="12.75">
      <c r="B361" s="147"/>
      <c r="F361" s="145"/>
      <c r="G361" s="145"/>
      <c r="H361" s="145"/>
      <c r="I361" s="145"/>
      <c r="J361" s="145"/>
      <c r="K361" s="145"/>
    </row>
    <row r="362" spans="2:11" ht="12.75">
      <c r="B362" s="147"/>
      <c r="F362" s="145"/>
      <c r="G362" s="145"/>
      <c r="H362" s="145"/>
      <c r="I362" s="145"/>
      <c r="J362" s="145"/>
      <c r="K362" s="145"/>
    </row>
    <row r="363" spans="2:11" ht="12.75">
      <c r="B363" s="147"/>
      <c r="F363" s="145"/>
      <c r="G363" s="145"/>
      <c r="H363" s="145"/>
      <c r="I363" s="145"/>
      <c r="J363" s="145"/>
      <c r="K363" s="145"/>
    </row>
    <row r="364" spans="2:11" ht="12.75">
      <c r="B364" s="147"/>
      <c r="F364" s="145"/>
      <c r="G364" s="145"/>
      <c r="H364" s="145"/>
      <c r="I364" s="145"/>
      <c r="J364" s="145"/>
      <c r="K364" s="145"/>
    </row>
    <row r="365" spans="2:11" ht="12.75">
      <c r="B365" s="147"/>
      <c r="F365" s="145"/>
      <c r="G365" s="145"/>
      <c r="H365" s="145"/>
      <c r="I365" s="145"/>
      <c r="J365" s="145"/>
      <c r="K365" s="145"/>
    </row>
    <row r="366" spans="2:11" ht="12.75">
      <c r="B366" s="147"/>
      <c r="F366" s="145"/>
      <c r="G366" s="145"/>
      <c r="H366" s="145"/>
      <c r="I366" s="145"/>
      <c r="J366" s="145"/>
      <c r="K366" s="145"/>
    </row>
    <row r="367" spans="2:11" ht="12.75">
      <c r="B367" s="147"/>
      <c r="F367" s="145"/>
      <c r="G367" s="145"/>
      <c r="H367" s="145"/>
      <c r="I367" s="145"/>
      <c r="J367" s="145"/>
      <c r="K367" s="145"/>
    </row>
    <row r="368" spans="2:11" ht="12.75">
      <c r="B368" s="147"/>
      <c r="F368" s="145"/>
      <c r="G368" s="145"/>
      <c r="H368" s="145"/>
      <c r="I368" s="145"/>
      <c r="J368" s="145"/>
      <c r="K368" s="145"/>
    </row>
    <row r="369" spans="2:11" ht="12.75">
      <c r="B369" s="147"/>
      <c r="F369" s="145"/>
      <c r="G369" s="145"/>
      <c r="H369" s="145"/>
      <c r="I369" s="145"/>
      <c r="J369" s="145"/>
      <c r="K369" s="145"/>
    </row>
    <row r="370" spans="2:11" ht="12.75">
      <c r="B370" s="147"/>
      <c r="F370" s="145"/>
      <c r="G370" s="145"/>
      <c r="H370" s="145"/>
      <c r="I370" s="145"/>
      <c r="J370" s="145"/>
      <c r="K370" s="145"/>
    </row>
    <row r="371" spans="2:11" ht="12.75">
      <c r="B371" s="147"/>
      <c r="F371" s="145"/>
      <c r="G371" s="145"/>
      <c r="H371" s="145"/>
      <c r="I371" s="145"/>
      <c r="J371" s="145"/>
      <c r="K371" s="145"/>
    </row>
    <row r="372" spans="2:11" ht="12.75">
      <c r="B372" s="147"/>
      <c r="F372" s="145"/>
      <c r="G372" s="145"/>
      <c r="H372" s="145"/>
      <c r="I372" s="145"/>
      <c r="J372" s="145"/>
      <c r="K372" s="145"/>
    </row>
    <row r="373" spans="2:11" ht="12.75">
      <c r="B373" s="147"/>
      <c r="F373" s="145"/>
      <c r="G373" s="145"/>
      <c r="H373" s="145"/>
      <c r="I373" s="145"/>
      <c r="J373" s="145"/>
      <c r="K373" s="145"/>
    </row>
    <row r="374" spans="2:11" ht="12.75">
      <c r="B374" s="147"/>
      <c r="F374" s="145"/>
      <c r="G374" s="145"/>
      <c r="H374" s="145"/>
      <c r="I374" s="145"/>
      <c r="J374" s="145"/>
      <c r="K374" s="145"/>
    </row>
    <row r="375" spans="2:11" ht="12.75">
      <c r="B375" s="147"/>
      <c r="F375" s="145"/>
      <c r="G375" s="145"/>
      <c r="H375" s="145"/>
      <c r="I375" s="145"/>
      <c r="J375" s="145"/>
      <c r="K375" s="145"/>
    </row>
    <row r="376" spans="2:11" ht="12.75">
      <c r="B376" s="147"/>
      <c r="F376" s="145"/>
      <c r="G376" s="145"/>
      <c r="H376" s="145"/>
      <c r="I376" s="145"/>
      <c r="J376" s="145"/>
      <c r="K376" s="145"/>
    </row>
    <row r="377" spans="2:11" ht="12.75">
      <c r="B377" s="147"/>
      <c r="F377" s="145"/>
      <c r="G377" s="145"/>
      <c r="H377" s="145"/>
      <c r="I377" s="145"/>
      <c r="J377" s="145"/>
      <c r="K377" s="145"/>
    </row>
    <row r="378" spans="2:11" ht="12.75">
      <c r="B378" s="147"/>
      <c r="F378" s="145"/>
      <c r="G378" s="145"/>
      <c r="H378" s="145"/>
      <c r="I378" s="145"/>
      <c r="J378" s="145"/>
      <c r="K378" s="145"/>
    </row>
    <row r="379" spans="2:11" ht="12.75">
      <c r="B379" s="147"/>
      <c r="F379" s="145"/>
      <c r="G379" s="145"/>
      <c r="H379" s="145"/>
      <c r="I379" s="145"/>
      <c r="J379" s="145"/>
      <c r="K379" s="145"/>
    </row>
    <row r="380" spans="2:11" ht="12.75">
      <c r="B380" s="147"/>
      <c r="F380" s="145"/>
      <c r="G380" s="145"/>
      <c r="H380" s="145"/>
      <c r="I380" s="145"/>
      <c r="J380" s="145"/>
      <c r="K380" s="145"/>
    </row>
    <row r="381" spans="2:11" ht="12.75">
      <c r="B381" s="147"/>
      <c r="F381" s="145"/>
      <c r="G381" s="145"/>
      <c r="H381" s="145"/>
      <c r="I381" s="145"/>
      <c r="J381" s="145"/>
      <c r="K381" s="145"/>
    </row>
    <row r="382" spans="2:11" ht="12.75">
      <c r="B382" s="147"/>
      <c r="F382" s="145"/>
      <c r="G382" s="145"/>
      <c r="H382" s="145"/>
      <c r="I382" s="145"/>
      <c r="J382" s="145"/>
      <c r="K382" s="145"/>
    </row>
    <row r="383" spans="2:11" ht="12.75">
      <c r="B383" s="147"/>
      <c r="F383" s="145"/>
      <c r="G383" s="145"/>
      <c r="H383" s="145"/>
      <c r="I383" s="145"/>
      <c r="J383" s="145"/>
      <c r="K383" s="145"/>
    </row>
    <row r="384" spans="2:11" ht="12.75">
      <c r="B384" s="147"/>
      <c r="F384" s="145"/>
      <c r="G384" s="145"/>
      <c r="H384" s="145"/>
      <c r="I384" s="145"/>
      <c r="J384" s="145"/>
      <c r="K384" s="145"/>
    </row>
    <row r="385" spans="2:11" ht="12.75">
      <c r="B385" s="147"/>
      <c r="F385" s="145"/>
      <c r="G385" s="145"/>
      <c r="H385" s="145"/>
      <c r="I385" s="145"/>
      <c r="J385" s="145"/>
      <c r="K385" s="145"/>
    </row>
    <row r="386" spans="2:11" ht="12.75">
      <c r="B386" s="46"/>
      <c r="F386" s="145"/>
      <c r="G386" s="145"/>
      <c r="H386" s="145"/>
      <c r="I386" s="145"/>
      <c r="J386" s="145"/>
      <c r="K386" s="145"/>
    </row>
    <row r="387" spans="2:11" ht="12.75">
      <c r="B387" s="46"/>
      <c r="F387" s="145"/>
      <c r="G387" s="145"/>
      <c r="H387" s="145"/>
      <c r="I387" s="145"/>
      <c r="J387" s="145"/>
      <c r="K387" s="145"/>
    </row>
    <row r="388" spans="2:11" ht="12.75">
      <c r="B388" s="46"/>
      <c r="F388" s="145"/>
      <c r="G388" s="145"/>
      <c r="H388" s="145"/>
      <c r="I388" s="145"/>
      <c r="J388" s="145"/>
      <c r="K388" s="145"/>
    </row>
    <row r="389" spans="2:11" ht="12.75">
      <c r="B389" s="46"/>
      <c r="F389" s="145"/>
      <c r="G389" s="145"/>
      <c r="H389" s="145"/>
      <c r="I389" s="145"/>
      <c r="J389" s="145"/>
      <c r="K389" s="145"/>
    </row>
    <row r="390" spans="2:11" ht="12.75">
      <c r="B390" s="46"/>
      <c r="F390" s="145"/>
      <c r="G390" s="145"/>
      <c r="H390" s="145"/>
      <c r="I390" s="145"/>
      <c r="J390" s="145"/>
      <c r="K390" s="145"/>
    </row>
    <row r="391" spans="2:11" ht="12.75">
      <c r="B391" s="46"/>
      <c r="F391" s="145"/>
      <c r="G391" s="145"/>
      <c r="H391" s="145"/>
      <c r="I391" s="145"/>
      <c r="J391" s="145"/>
      <c r="K391" s="145"/>
    </row>
    <row r="392" spans="2:11" ht="12.75">
      <c r="B392" s="46"/>
      <c r="F392" s="145"/>
      <c r="G392" s="145"/>
      <c r="H392" s="145"/>
      <c r="I392" s="145"/>
      <c r="J392" s="145"/>
      <c r="K392" s="145"/>
    </row>
    <row r="393" spans="2:11" ht="12.75">
      <c r="B393" s="46"/>
      <c r="F393" s="145"/>
      <c r="G393" s="145"/>
      <c r="H393" s="145"/>
      <c r="I393" s="145"/>
      <c r="J393" s="145"/>
      <c r="K393" s="145"/>
    </row>
    <row r="394" spans="2:11" ht="12.75">
      <c r="B394" s="46"/>
      <c r="F394" s="145"/>
      <c r="G394" s="145"/>
      <c r="H394" s="145"/>
      <c r="I394" s="145"/>
      <c r="J394" s="145"/>
      <c r="K394" s="145"/>
    </row>
    <row r="395" spans="2:11" ht="12.75">
      <c r="B395" s="46"/>
      <c r="F395" s="145"/>
      <c r="G395" s="145"/>
      <c r="H395" s="145"/>
      <c r="I395" s="145"/>
      <c r="J395" s="145"/>
      <c r="K395" s="145"/>
    </row>
    <row r="396" spans="2:11" ht="12.75">
      <c r="B396" s="46"/>
      <c r="F396" s="145"/>
      <c r="G396" s="145"/>
      <c r="H396" s="145"/>
      <c r="I396" s="145"/>
      <c r="J396" s="145"/>
      <c r="K396" s="145"/>
    </row>
    <row r="397" spans="2:11" ht="12.75">
      <c r="B397" s="46"/>
      <c r="F397" s="145"/>
      <c r="G397" s="145"/>
      <c r="H397" s="145"/>
      <c r="I397" s="145"/>
      <c r="J397" s="145"/>
      <c r="K397" s="145"/>
    </row>
    <row r="398" spans="2:11" ht="12.75">
      <c r="B398" s="46"/>
      <c r="F398" s="145"/>
      <c r="G398" s="145"/>
      <c r="H398" s="145"/>
      <c r="I398" s="145"/>
      <c r="J398" s="145"/>
      <c r="K398" s="145"/>
    </row>
    <row r="399" spans="2:11" ht="12.75">
      <c r="B399" s="46"/>
      <c r="F399" s="145"/>
      <c r="G399" s="145"/>
      <c r="H399" s="145"/>
      <c r="I399" s="145"/>
      <c r="J399" s="145"/>
      <c r="K399" s="145"/>
    </row>
    <row r="400" spans="2:11" ht="12.75">
      <c r="B400" s="46"/>
      <c r="F400" s="145"/>
      <c r="G400" s="145"/>
      <c r="H400" s="145"/>
      <c r="I400" s="145"/>
      <c r="J400" s="145"/>
      <c r="K400" s="145"/>
    </row>
    <row r="401" spans="2:11" ht="12.75">
      <c r="B401" s="46"/>
      <c r="F401" s="145"/>
      <c r="G401" s="145"/>
      <c r="H401" s="145"/>
      <c r="I401" s="145"/>
      <c r="J401" s="145"/>
      <c r="K401" s="145"/>
    </row>
    <row r="402" spans="2:11" ht="12.75">
      <c r="B402" s="46"/>
      <c r="F402" s="145"/>
      <c r="G402" s="145"/>
      <c r="H402" s="145"/>
      <c r="I402" s="145"/>
      <c r="J402" s="145"/>
      <c r="K402" s="145"/>
    </row>
    <row r="403" spans="2:11" ht="12.75">
      <c r="B403" s="46"/>
      <c r="F403" s="145"/>
      <c r="G403" s="145"/>
      <c r="H403" s="145"/>
      <c r="I403" s="145"/>
      <c r="J403" s="145"/>
      <c r="K403" s="145"/>
    </row>
    <row r="404" spans="2:11" ht="12.75">
      <c r="B404" s="46"/>
      <c r="F404" s="145"/>
      <c r="G404" s="145"/>
      <c r="H404" s="145"/>
      <c r="I404" s="145"/>
      <c r="J404" s="145"/>
      <c r="K404" s="145"/>
    </row>
    <row r="405" spans="2:11" ht="12.75">
      <c r="B405" s="46"/>
      <c r="F405" s="145"/>
      <c r="G405" s="145"/>
      <c r="H405" s="145"/>
      <c r="I405" s="145"/>
      <c r="J405" s="145"/>
      <c r="K405" s="145"/>
    </row>
    <row r="406" spans="2:11" ht="12.75">
      <c r="B406" s="46"/>
      <c r="F406" s="145"/>
      <c r="G406" s="145"/>
      <c r="H406" s="145"/>
      <c r="I406" s="145"/>
      <c r="J406" s="145"/>
      <c r="K406" s="145"/>
    </row>
    <row r="407" spans="2:11" ht="12.75">
      <c r="B407" s="46"/>
      <c r="F407" s="145"/>
      <c r="G407" s="145"/>
      <c r="H407" s="145"/>
      <c r="I407" s="145"/>
      <c r="J407" s="145"/>
      <c r="K407" s="145"/>
    </row>
    <row r="408" spans="2:11" ht="12.75">
      <c r="B408" s="46"/>
      <c r="F408" s="145"/>
      <c r="G408" s="145"/>
      <c r="H408" s="145"/>
      <c r="I408" s="145"/>
      <c r="J408" s="145"/>
      <c r="K408" s="145"/>
    </row>
    <row r="409" spans="2:11" ht="12.75">
      <c r="B409" s="46"/>
      <c r="F409" s="145"/>
      <c r="G409" s="145"/>
      <c r="H409" s="145"/>
      <c r="I409" s="145"/>
      <c r="J409" s="145"/>
      <c r="K409" s="145"/>
    </row>
    <row r="410" spans="2:11" ht="12.75">
      <c r="B410" s="46"/>
      <c r="F410" s="145"/>
      <c r="G410" s="145"/>
      <c r="H410" s="145"/>
      <c r="I410" s="145"/>
      <c r="J410" s="145"/>
      <c r="K410" s="145"/>
    </row>
    <row r="411" spans="2:11" ht="12.75">
      <c r="B411" s="46"/>
      <c r="F411" s="145"/>
      <c r="G411" s="145"/>
      <c r="H411" s="145"/>
      <c r="I411" s="145"/>
      <c r="J411" s="145"/>
      <c r="K411" s="145"/>
    </row>
    <row r="412" spans="2:11" ht="12.75">
      <c r="B412" s="46"/>
      <c r="F412" s="145"/>
      <c r="G412" s="145"/>
      <c r="H412" s="145"/>
      <c r="I412" s="145"/>
      <c r="J412" s="145"/>
      <c r="K412" s="145"/>
    </row>
    <row r="413" spans="2:11" ht="12.75">
      <c r="B413" s="46"/>
      <c r="F413" s="145"/>
      <c r="G413" s="145"/>
      <c r="H413" s="145"/>
      <c r="I413" s="145"/>
      <c r="J413" s="145"/>
      <c r="K413" s="145"/>
    </row>
    <row r="414" spans="2:11" ht="12.75">
      <c r="B414" s="46"/>
      <c r="F414" s="145"/>
      <c r="G414" s="145"/>
      <c r="H414" s="145"/>
      <c r="I414" s="145"/>
      <c r="J414" s="145"/>
      <c r="K414" s="145"/>
    </row>
    <row r="415" spans="2:11" ht="12.75">
      <c r="B415" s="46"/>
      <c r="F415" s="145"/>
      <c r="G415" s="145"/>
      <c r="H415" s="145"/>
      <c r="I415" s="145"/>
      <c r="J415" s="145"/>
      <c r="K415" s="145"/>
    </row>
    <row r="416" spans="2:11" ht="12.75">
      <c r="B416" s="46"/>
      <c r="F416" s="145"/>
      <c r="G416" s="145"/>
      <c r="H416" s="145"/>
      <c r="I416" s="145"/>
      <c r="J416" s="145"/>
      <c r="K416" s="145"/>
    </row>
    <row r="417" spans="2:11" ht="12.75">
      <c r="B417" s="46"/>
      <c r="F417" s="145"/>
      <c r="G417" s="145"/>
      <c r="H417" s="145"/>
      <c r="I417" s="145"/>
      <c r="J417" s="145"/>
      <c r="K417" s="145"/>
    </row>
    <row r="418" spans="2:11" ht="12.75">
      <c r="B418" s="46"/>
      <c r="F418" s="145"/>
      <c r="G418" s="145"/>
      <c r="H418" s="145"/>
      <c r="I418" s="145"/>
      <c r="J418" s="145"/>
      <c r="K418" s="145"/>
    </row>
    <row r="419" spans="2:11" ht="12.75">
      <c r="B419" s="46"/>
      <c r="F419" s="145"/>
      <c r="G419" s="145"/>
      <c r="H419" s="145"/>
      <c r="I419" s="145"/>
      <c r="J419" s="145"/>
      <c r="K419" s="145"/>
    </row>
    <row r="420" spans="2:11" ht="12.75">
      <c r="B420" s="46"/>
      <c r="F420" s="145"/>
      <c r="G420" s="145"/>
      <c r="H420" s="145"/>
      <c r="I420" s="145"/>
      <c r="J420" s="145"/>
      <c r="K420" s="145"/>
    </row>
    <row r="421" spans="2:11" ht="12.75">
      <c r="B421" s="46"/>
      <c r="F421" s="145"/>
      <c r="G421" s="145"/>
      <c r="H421" s="145"/>
      <c r="I421" s="145"/>
      <c r="J421" s="145"/>
      <c r="K421" s="145"/>
    </row>
    <row r="422" spans="2:11" ht="12.75">
      <c r="B422" s="46"/>
      <c r="F422" s="145"/>
      <c r="G422" s="145"/>
      <c r="H422" s="145"/>
      <c r="I422" s="145"/>
      <c r="J422" s="145"/>
      <c r="K422" s="145"/>
    </row>
    <row r="423" spans="2:11" ht="12.75">
      <c r="B423" s="46"/>
      <c r="F423" s="145"/>
      <c r="G423" s="145"/>
      <c r="H423" s="145"/>
      <c r="I423" s="145"/>
      <c r="J423" s="145"/>
      <c r="K423" s="145"/>
    </row>
    <row r="424" spans="2:11" ht="12.75">
      <c r="B424" s="46"/>
      <c r="F424" s="145"/>
      <c r="G424" s="145"/>
      <c r="H424" s="145"/>
      <c r="I424" s="145"/>
      <c r="J424" s="145"/>
      <c r="K424" s="145"/>
    </row>
    <row r="425" spans="2:11" ht="12.75">
      <c r="B425" s="46"/>
      <c r="F425" s="145"/>
      <c r="G425" s="145"/>
      <c r="H425" s="145"/>
      <c r="I425" s="145"/>
      <c r="J425" s="145"/>
      <c r="K425" s="145"/>
    </row>
    <row r="426" spans="2:11" ht="12.75">
      <c r="B426" s="46"/>
      <c r="F426" s="145"/>
      <c r="G426" s="145"/>
      <c r="H426" s="145"/>
      <c r="I426" s="145"/>
      <c r="J426" s="145"/>
      <c r="K426" s="145"/>
    </row>
    <row r="427" spans="2:11" ht="12.75">
      <c r="B427" s="46"/>
      <c r="F427" s="145"/>
      <c r="G427" s="145"/>
      <c r="H427" s="145"/>
      <c r="I427" s="145"/>
      <c r="J427" s="145"/>
      <c r="K427" s="145"/>
    </row>
    <row r="428" spans="2:11" ht="12.75">
      <c r="B428" s="46"/>
      <c r="F428" s="145"/>
      <c r="G428" s="145"/>
      <c r="H428" s="145"/>
      <c r="I428" s="145"/>
      <c r="J428" s="145"/>
      <c r="K428" s="145"/>
    </row>
    <row r="429" spans="2:11" ht="12.75">
      <c r="B429" s="46"/>
      <c r="F429" s="145"/>
      <c r="G429" s="145"/>
      <c r="H429" s="145"/>
      <c r="I429" s="145"/>
      <c r="J429" s="145"/>
      <c r="K429" s="145"/>
    </row>
    <row r="430" spans="2:11" ht="12.75">
      <c r="B430" s="46"/>
      <c r="F430" s="145"/>
      <c r="G430" s="145"/>
      <c r="H430" s="145"/>
      <c r="I430" s="145"/>
      <c r="J430" s="145"/>
      <c r="K430" s="145"/>
    </row>
    <row r="431" spans="2:11" ht="12.75">
      <c r="B431" s="46"/>
      <c r="F431" s="145"/>
      <c r="G431" s="145"/>
      <c r="H431" s="145"/>
      <c r="I431" s="145"/>
      <c r="J431" s="145"/>
      <c r="K431" s="145"/>
    </row>
    <row r="432" spans="2:11" ht="12.75">
      <c r="B432" s="46"/>
      <c r="F432" s="145"/>
      <c r="G432" s="145"/>
      <c r="H432" s="145"/>
      <c r="I432" s="145"/>
      <c r="J432" s="145"/>
      <c r="K432" s="145"/>
    </row>
    <row r="433" spans="2:11" ht="12.75">
      <c r="B433" s="46"/>
      <c r="F433" s="145"/>
      <c r="G433" s="145"/>
      <c r="H433" s="145"/>
      <c r="I433" s="145"/>
      <c r="J433" s="145"/>
      <c r="K433" s="145"/>
    </row>
    <row r="434" spans="2:11" ht="12.75">
      <c r="B434" s="46"/>
      <c r="F434" s="145"/>
      <c r="G434" s="145"/>
      <c r="H434" s="145"/>
      <c r="I434" s="145"/>
      <c r="J434" s="145"/>
      <c r="K434" s="145"/>
    </row>
    <row r="435" spans="2:11" ht="12.75">
      <c r="B435" s="46"/>
      <c r="F435" s="145"/>
      <c r="G435" s="145"/>
      <c r="H435" s="145"/>
      <c r="I435" s="145"/>
      <c r="J435" s="145"/>
      <c r="K435" s="145"/>
    </row>
    <row r="436" spans="2:11" ht="12.75">
      <c r="B436" s="46"/>
      <c r="F436" s="145"/>
      <c r="G436" s="145"/>
      <c r="H436" s="145"/>
      <c r="I436" s="145"/>
      <c r="J436" s="145"/>
      <c r="K436" s="145"/>
    </row>
    <row r="437" spans="2:11" ht="12.75">
      <c r="B437" s="46"/>
      <c r="F437" s="145"/>
      <c r="G437" s="145"/>
      <c r="H437" s="145"/>
      <c r="I437" s="145"/>
      <c r="J437" s="145"/>
      <c r="K437" s="145"/>
    </row>
    <row r="438" spans="2:11" ht="12.75">
      <c r="B438" s="46"/>
      <c r="F438" s="145"/>
      <c r="G438" s="145"/>
      <c r="H438" s="145"/>
      <c r="I438" s="145"/>
      <c r="J438" s="145"/>
      <c r="K438" s="145"/>
    </row>
    <row r="439" spans="2:11" ht="12.75">
      <c r="B439" s="46"/>
      <c r="F439" s="145"/>
      <c r="G439" s="145"/>
      <c r="H439" s="145"/>
      <c r="I439" s="145"/>
      <c r="J439" s="145"/>
      <c r="K439" s="145"/>
    </row>
    <row r="440" spans="2:11" ht="12.75">
      <c r="B440" s="46"/>
      <c r="F440" s="145"/>
      <c r="G440" s="145"/>
      <c r="H440" s="145"/>
      <c r="I440" s="145"/>
      <c r="J440" s="145"/>
      <c r="K440" s="145"/>
    </row>
    <row r="441" spans="2:11" ht="12.75">
      <c r="B441" s="46"/>
      <c r="F441" s="145"/>
      <c r="G441" s="145"/>
      <c r="H441" s="145"/>
      <c r="I441" s="145"/>
      <c r="J441" s="145"/>
      <c r="K441" s="145"/>
    </row>
    <row r="442" spans="2:11" ht="12.75">
      <c r="B442" s="46"/>
      <c r="F442" s="145"/>
      <c r="G442" s="145"/>
      <c r="H442" s="145"/>
      <c r="I442" s="145"/>
      <c r="J442" s="145"/>
      <c r="K442" s="145"/>
    </row>
    <row r="443" spans="2:11" ht="12.75">
      <c r="B443" s="46"/>
      <c r="F443" s="145"/>
      <c r="G443" s="145"/>
      <c r="H443" s="145"/>
      <c r="I443" s="145"/>
      <c r="J443" s="145"/>
      <c r="K443" s="145"/>
    </row>
    <row r="444" spans="6:11" ht="12.75">
      <c r="F444" s="145"/>
      <c r="G444" s="145"/>
      <c r="H444" s="145"/>
      <c r="I444" s="145"/>
      <c r="J444" s="145"/>
      <c r="K444" s="145"/>
    </row>
    <row r="445" spans="6:11" ht="12.75">
      <c r="F445" s="145"/>
      <c r="G445" s="145"/>
      <c r="H445" s="145"/>
      <c r="I445" s="145"/>
      <c r="J445" s="145"/>
      <c r="K445" s="145"/>
    </row>
    <row r="446" spans="6:11" ht="12.75">
      <c r="F446" s="145"/>
      <c r="G446" s="145"/>
      <c r="H446" s="145"/>
      <c r="I446" s="145"/>
      <c r="J446" s="145"/>
      <c r="K446" s="145"/>
    </row>
    <row r="447" spans="6:11" ht="12.75">
      <c r="F447" s="145"/>
      <c r="G447" s="145"/>
      <c r="H447" s="145"/>
      <c r="I447" s="145"/>
      <c r="J447" s="145"/>
      <c r="K447" s="145"/>
    </row>
    <row r="448" spans="6:11" ht="12.75">
      <c r="F448" s="145"/>
      <c r="G448" s="145"/>
      <c r="H448" s="145"/>
      <c r="I448" s="145"/>
      <c r="J448" s="145"/>
      <c r="K448" s="145"/>
    </row>
    <row r="449" spans="6:11" ht="12.75">
      <c r="F449" s="145"/>
      <c r="G449" s="145"/>
      <c r="H449" s="145"/>
      <c r="I449" s="145"/>
      <c r="J449" s="145"/>
      <c r="K449" s="145"/>
    </row>
  </sheetData>
  <sheetProtection/>
  <mergeCells count="2">
    <mergeCell ref="B8:F8"/>
    <mergeCell ref="B7:K7"/>
  </mergeCells>
  <printOptions/>
  <pageMargins left="0.2" right="0.2" top="0.2" bottom="0.27" header="0.2" footer="0.2"/>
  <pageSetup horizontalDpi="600" verticalDpi="600" orientation="landscape" paperSize="9" scale="46" r:id="rId1"/>
  <rowBreaks count="1" manualBreakCount="1">
    <brk id="79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3"/>
  <dimension ref="B1:C21"/>
  <sheetViews>
    <sheetView workbookViewId="0" topLeftCell="A1">
      <selection activeCell="B32" sqref="B32:B33"/>
    </sheetView>
  </sheetViews>
  <sheetFormatPr defaultColWidth="9.00390625" defaultRowHeight="12.75"/>
  <cols>
    <col min="1" max="1" width="6.75390625" style="1" customWidth="1"/>
    <col min="2" max="2" width="61.875" style="1" customWidth="1"/>
    <col min="3" max="3" width="16.875" style="1" customWidth="1"/>
    <col min="4" max="16384" width="9.125" style="1" customWidth="1"/>
  </cols>
  <sheetData>
    <row r="1" spans="2:3" ht="12.75">
      <c r="B1" s="82"/>
      <c r="C1" s="82" t="s">
        <v>393</v>
      </c>
    </row>
    <row r="2" spans="2:3" ht="12.75">
      <c r="B2" s="89"/>
      <c r="C2" s="89" t="s">
        <v>559</v>
      </c>
    </row>
    <row r="3" spans="2:3" ht="12.75">
      <c r="B3" s="89"/>
      <c r="C3" s="89" t="s">
        <v>560</v>
      </c>
    </row>
    <row r="4" spans="2:3" ht="12.75">
      <c r="B4" s="89"/>
      <c r="C4" s="89" t="s">
        <v>468</v>
      </c>
    </row>
    <row r="5" ht="12.75" hidden="1">
      <c r="B5" s="89"/>
    </row>
    <row r="6" ht="12.75" hidden="1">
      <c r="B6" s="89"/>
    </row>
    <row r="7" ht="12.75" hidden="1">
      <c r="B7" s="89"/>
    </row>
    <row r="8" ht="12.75" hidden="1">
      <c r="B8" s="89"/>
    </row>
    <row r="9" ht="12.75" hidden="1">
      <c r="B9" s="89"/>
    </row>
    <row r="10" ht="12.75">
      <c r="B10" s="89"/>
    </row>
    <row r="11" ht="12.75">
      <c r="B11" s="89"/>
    </row>
    <row r="12" spans="2:3" ht="12.75">
      <c r="B12" s="274" t="s">
        <v>562</v>
      </c>
      <c r="C12" s="274"/>
    </row>
    <row r="13" spans="2:3" ht="12.75">
      <c r="B13" s="274" t="s">
        <v>563</v>
      </c>
      <c r="C13" s="274"/>
    </row>
    <row r="14" spans="2:3" ht="12.75">
      <c r="B14" s="274" t="s">
        <v>566</v>
      </c>
      <c r="C14" s="274"/>
    </row>
    <row r="15" spans="2:3" ht="12.75">
      <c r="B15" s="274" t="s">
        <v>565</v>
      </c>
      <c r="C15" s="274"/>
    </row>
    <row r="16" spans="2:3" ht="12.75">
      <c r="B16" s="274" t="s">
        <v>564</v>
      </c>
      <c r="C16" s="274"/>
    </row>
    <row r="17" spans="2:3" ht="12.75">
      <c r="B17" s="283"/>
      <c r="C17" s="283"/>
    </row>
    <row r="18" spans="2:3" ht="27.75" customHeight="1">
      <c r="B18" s="6" t="s">
        <v>168</v>
      </c>
      <c r="C18" s="6" t="s">
        <v>404</v>
      </c>
    </row>
    <row r="19" spans="2:3" ht="12.75">
      <c r="B19" s="80" t="s">
        <v>341</v>
      </c>
      <c r="C19" s="250">
        <v>8094.6</v>
      </c>
    </row>
    <row r="20" spans="2:3" ht="12.75">
      <c r="B20" s="83" t="s">
        <v>561</v>
      </c>
      <c r="C20" s="149">
        <v>3571.9</v>
      </c>
    </row>
    <row r="21" spans="2:3" s="21" customFormat="1" ht="12.75">
      <c r="B21" s="78" t="s">
        <v>342</v>
      </c>
      <c r="C21" s="150">
        <f>C19+C20</f>
        <v>11666.5</v>
      </c>
    </row>
  </sheetData>
  <mergeCells count="6">
    <mergeCell ref="B17:C17"/>
    <mergeCell ref="B14:C14"/>
    <mergeCell ref="B12:C12"/>
    <mergeCell ref="B13:C13"/>
    <mergeCell ref="B15:C15"/>
    <mergeCell ref="B16:C16"/>
  </mergeCells>
  <printOptions/>
  <pageMargins left="0.75" right="0.38" top="0.6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5"/>
  <dimension ref="B1:C25"/>
  <sheetViews>
    <sheetView workbookViewId="0" topLeftCell="A1">
      <selection activeCell="B32" sqref="B32:B33"/>
    </sheetView>
  </sheetViews>
  <sheetFormatPr defaultColWidth="9.00390625" defaultRowHeight="12.75"/>
  <cols>
    <col min="1" max="1" width="6.75390625" style="1" customWidth="1"/>
    <col min="2" max="2" width="61.875" style="1" customWidth="1"/>
    <col min="3" max="3" width="16.875" style="1" customWidth="1"/>
    <col min="4" max="16384" width="9.125" style="1" customWidth="1"/>
  </cols>
  <sheetData>
    <row r="1" spans="2:3" ht="12.75">
      <c r="B1" s="82"/>
      <c r="C1" s="82" t="s">
        <v>558</v>
      </c>
    </row>
    <row r="2" spans="2:3" ht="12.75">
      <c r="B2" s="89"/>
      <c r="C2" s="89" t="s">
        <v>559</v>
      </c>
    </row>
    <row r="3" spans="2:3" ht="12.75">
      <c r="B3" s="89"/>
      <c r="C3" s="89" t="s">
        <v>560</v>
      </c>
    </row>
    <row r="4" spans="2:3" ht="12.75">
      <c r="B4" s="89"/>
      <c r="C4" s="89" t="s">
        <v>468</v>
      </c>
    </row>
    <row r="5" ht="12.75" hidden="1">
      <c r="B5" s="89"/>
    </row>
    <row r="6" ht="12.75" hidden="1">
      <c r="B6" s="89"/>
    </row>
    <row r="7" ht="12.75" hidden="1">
      <c r="B7" s="89"/>
    </row>
    <row r="8" ht="12.75" hidden="1">
      <c r="B8" s="89"/>
    </row>
    <row r="9" ht="12.75" hidden="1">
      <c r="B9" s="89"/>
    </row>
    <row r="10" ht="12.75">
      <c r="B10" s="89"/>
    </row>
    <row r="11" ht="12.75">
      <c r="B11" s="89"/>
    </row>
    <row r="12" spans="2:3" ht="12.75">
      <c r="B12" s="274" t="s">
        <v>562</v>
      </c>
      <c r="C12" s="274"/>
    </row>
    <row r="13" spans="2:3" ht="12.75">
      <c r="B13" s="274" t="s">
        <v>674</v>
      </c>
      <c r="C13" s="274"/>
    </row>
    <row r="14" spans="2:3" ht="12.75">
      <c r="B14" s="274" t="s">
        <v>675</v>
      </c>
      <c r="C14" s="274"/>
    </row>
    <row r="15" spans="2:3" ht="12.75">
      <c r="B15" s="274" t="s">
        <v>676</v>
      </c>
      <c r="C15" s="274"/>
    </row>
    <row r="16" spans="2:3" ht="12.75">
      <c r="B16" s="283"/>
      <c r="C16" s="283"/>
    </row>
    <row r="17" spans="2:3" ht="27.75" customHeight="1">
      <c r="B17" s="6" t="s">
        <v>168</v>
      </c>
      <c r="C17" s="6" t="s">
        <v>404</v>
      </c>
    </row>
    <row r="18" spans="2:3" ht="12.75">
      <c r="B18" s="252" t="s">
        <v>339</v>
      </c>
      <c r="C18" s="251">
        <v>147.8</v>
      </c>
    </row>
    <row r="19" spans="2:3" ht="12.75">
      <c r="B19" s="252" t="s">
        <v>264</v>
      </c>
      <c r="C19" s="251">
        <v>115.8</v>
      </c>
    </row>
    <row r="20" spans="2:3" ht="12.75">
      <c r="B20" s="252" t="s">
        <v>340</v>
      </c>
      <c r="C20" s="251">
        <v>135.3</v>
      </c>
    </row>
    <row r="21" spans="2:3" ht="12.75">
      <c r="B21" s="252" t="s">
        <v>265</v>
      </c>
      <c r="C21" s="251">
        <v>143</v>
      </c>
    </row>
    <row r="22" spans="2:3" ht="12.75">
      <c r="B22" s="253" t="s">
        <v>341</v>
      </c>
      <c r="C22" s="250">
        <v>111.4</v>
      </c>
    </row>
    <row r="23" spans="2:3" ht="12.75">
      <c r="B23" s="253" t="s">
        <v>266</v>
      </c>
      <c r="C23" s="250">
        <v>106.2</v>
      </c>
    </row>
    <row r="24" spans="2:3" ht="12.75">
      <c r="B24" s="253" t="s">
        <v>267</v>
      </c>
      <c r="C24" s="250">
        <v>142.9</v>
      </c>
    </row>
    <row r="25" spans="2:3" s="21" customFormat="1" ht="12.75">
      <c r="B25" s="78" t="s">
        <v>342</v>
      </c>
      <c r="C25" s="150">
        <f>C18+C19+C20+C21+C22+C23+C24</f>
        <v>902.4000000000001</v>
      </c>
    </row>
  </sheetData>
  <mergeCells count="5">
    <mergeCell ref="B16:C16"/>
    <mergeCell ref="B14:C14"/>
    <mergeCell ref="B12:C12"/>
    <mergeCell ref="B13:C13"/>
    <mergeCell ref="B15:C15"/>
  </mergeCells>
  <printOptions/>
  <pageMargins left="0.75" right="0.38" top="0.5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2015-02-11T09:00:09Z</cp:lastPrinted>
  <dcterms:created xsi:type="dcterms:W3CDTF">2005-12-07T07:18:17Z</dcterms:created>
  <dcterms:modified xsi:type="dcterms:W3CDTF">2015-02-11T09:09:48Z</dcterms:modified>
  <cp:category/>
  <cp:version/>
  <cp:contentType/>
  <cp:contentStatus/>
</cp:coreProperties>
</file>